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00" tabRatio="871" activeTab="0"/>
  </bookViews>
  <sheets>
    <sheet name="Introduction" sheetId="1" r:id="rId1"/>
    <sheet name="Summary2007" sheetId="2" r:id="rId2"/>
    <sheet name="Summary2008" sheetId="3" r:id="rId3"/>
    <sheet name="Summary2009" sheetId="4" r:id="rId4"/>
    <sheet name="Summary2010" sheetId="5" r:id="rId5"/>
    <sheet name="Training" sheetId="6" r:id="rId6"/>
    <sheet name="Membership" sheetId="7" r:id="rId7"/>
    <sheet name="Support" sheetId="8" r:id="rId8"/>
    <sheet name="Advancement" sheetId="9" r:id="rId9"/>
    <sheet name="Program" sheetId="10" r:id="rId10"/>
  </sheets>
  <definedNames>
    <definedName name="_xlnm.Print_Area" localSheetId="8">'Advancement'!$A$1:$K$16</definedName>
    <definedName name="_xlnm.Print_Area" localSheetId="0">'Introduction'!$A$1:$L$53</definedName>
    <definedName name="_xlnm.Print_Area" localSheetId="6">'Membership'!$A$1:$M$21</definedName>
    <definedName name="_xlnm.Print_Area" localSheetId="9">'Program'!$A$1:$O$23</definedName>
    <definedName name="_xlnm.Print_Area" localSheetId="1">'Summary2007'!$A$1:$M$31</definedName>
    <definedName name="_xlnm.Print_Area" localSheetId="2">'Summary2008'!$A$1:$M$31</definedName>
    <definedName name="_xlnm.Print_Area" localSheetId="3">'Summary2009'!$A$1:$M$31</definedName>
    <definedName name="_xlnm.Print_Area" localSheetId="4">'Summary2010'!$A$1:$M$31</definedName>
    <definedName name="_xlnm.Print_Area" localSheetId="7">'Support'!$A$1:$F$13</definedName>
    <definedName name="_xlnm.Print_Area" localSheetId="5">'Training'!$A$1:$H$17</definedName>
  </definedNames>
  <calcPr fullCalcOnLoad="1"/>
</workbook>
</file>

<file path=xl/sharedStrings.xml><?xml version="1.0" encoding="utf-8"?>
<sst xmlns="http://schemas.openxmlformats.org/spreadsheetml/2006/main" count="427" uniqueCount="153">
  <si>
    <t>A shaded square indicates a protected or NO ENTRY field.</t>
  </si>
  <si>
    <t>Disclaimer: Use this spreadsheet at your own risk.  Every attempt has been made to ensure the</t>
  </si>
  <si>
    <t>distributor, without written permission from the developer.</t>
  </si>
  <si>
    <t>in any way.</t>
  </si>
  <si>
    <t>Permission granted to the Boy Scouts of America to freely distribute this spreadsheet.</t>
  </si>
  <si>
    <t>Permission granted to the U.S. Scouting Service Project Inc. to freely distribute this spreadsheet.</t>
  </si>
  <si>
    <t>This is a notebook style spreadsheet.</t>
  </si>
  <si>
    <t xml:space="preserve">This Spreadsheet may not be licensed or sold, except to recover media costs of the </t>
  </si>
  <si>
    <t>White areas are for entering information.</t>
  </si>
  <si>
    <t>Version Changes Log:</t>
  </si>
  <si>
    <t>% Retained</t>
  </si>
  <si>
    <t>Example:</t>
  </si>
  <si>
    <t>Year</t>
  </si>
  <si>
    <t>Goal</t>
  </si>
  <si>
    <t># of Scouts</t>
  </si>
  <si>
    <t># New Scouts</t>
  </si>
  <si>
    <t>Actual</t>
  </si>
  <si>
    <t>Goal Attainment</t>
  </si>
  <si>
    <t>New</t>
  </si>
  <si>
    <t>Retained</t>
  </si>
  <si>
    <t>Unit Youth Retention and Recruitment Goals and Rates</t>
  </si>
  <si>
    <t>Unit Growth</t>
  </si>
  <si>
    <t>%</t>
  </si>
  <si>
    <t>Met</t>
  </si>
  <si>
    <t># New Adults*</t>
  </si>
  <si>
    <t>*=This includes transfers and multiples</t>
  </si>
  <si>
    <t>Rank Advancement Goals and Rates</t>
  </si>
  <si>
    <t>% Advanced</t>
  </si>
  <si>
    <t># Advancements</t>
  </si>
  <si>
    <t>Advancement</t>
  </si>
  <si>
    <t>10% Improvement</t>
  </si>
  <si>
    <t>or</t>
  </si>
  <si>
    <t>Participation</t>
  </si>
  <si>
    <t>Annual %</t>
  </si>
  <si>
    <t>10% I</t>
  </si>
  <si>
    <t>70% P</t>
  </si>
  <si>
    <t xml:space="preserve">Unit Type: </t>
  </si>
  <si>
    <t>No:</t>
  </si>
  <si>
    <t>Charter Organization:</t>
  </si>
  <si>
    <t>Training</t>
  </si>
  <si>
    <t>Membership</t>
  </si>
  <si>
    <t>Support</t>
  </si>
  <si>
    <t>Program</t>
  </si>
  <si>
    <t>Planning</t>
  </si>
  <si>
    <t>Last Yr.</t>
  </si>
  <si>
    <t>This Yr.</t>
  </si>
  <si>
    <t>Qualify?:</t>
  </si>
  <si>
    <t>Train:</t>
  </si>
  <si>
    <t>Retain:</t>
  </si>
  <si>
    <t>Recruit:</t>
  </si>
  <si>
    <t>Retained:</t>
  </si>
  <si>
    <t>Recruited:</t>
  </si>
  <si>
    <t>On Time?:</t>
  </si>
  <si>
    <t>Actual:</t>
  </si>
  <si>
    <t>Adults:</t>
  </si>
  <si>
    <t>Advance:</t>
  </si>
  <si>
    <t>Attend:</t>
  </si>
  <si>
    <t>We participate in Friends of Scouting and annual product sale. (check)</t>
  </si>
  <si>
    <t>Other:</t>
  </si>
  <si>
    <t xml:space="preserve">  UC Visits</t>
  </si>
  <si>
    <t xml:space="preserve">  FOS</t>
  </si>
  <si>
    <t>2007 Requirements</t>
  </si>
  <si>
    <t>Qualify for 2007 Award:</t>
  </si>
  <si>
    <t>Number of Unit Commissioner Visits this year (#):</t>
  </si>
  <si>
    <t>Met Goal (check):</t>
  </si>
  <si>
    <t>Training %</t>
  </si>
  <si>
    <t># Trained</t>
  </si>
  <si>
    <t>The goals set should be realistic based on the number of adults that will need training</t>
  </si>
  <si>
    <t>for new positions, youth protection, fast start, basic, Baloo and etc.</t>
  </si>
  <si>
    <t>Leaders*</t>
  </si>
  <si>
    <t>* = this includes any adult assisting as direct contact leaders (a.k.a. working with the scouts)</t>
  </si>
  <si>
    <t>Adult Training Goals and Actuals</t>
  </si>
  <si>
    <t>Actuals</t>
  </si>
  <si>
    <t>Qualify</t>
  </si>
  <si>
    <t>Program and Financial Plan aimed at delivering a quality unit:</t>
  </si>
  <si>
    <t>The Centennial Quality Unit Award Commitment - Worksheet 2007</t>
  </si>
  <si>
    <t>The Centennial Quality Unit Award Commitment - Worksheet 2008</t>
  </si>
  <si>
    <t>2008 Requirements</t>
  </si>
  <si>
    <t>Qualify for 2008 Award:</t>
  </si>
  <si>
    <t>The Centennial Quality Unit Award Commitment - Worksheet 2009</t>
  </si>
  <si>
    <t>2009 Requirements</t>
  </si>
  <si>
    <t>Qualify for 2009 Award:</t>
  </si>
  <si>
    <t>The Centennial Quality Unit Award Commitment - Worksheet 2010</t>
  </si>
  <si>
    <t>2010 Requirements</t>
  </si>
  <si>
    <t>Qualify for 2010 Award:</t>
  </si>
  <si>
    <t>Pack/Troop/Crew</t>
  </si>
  <si>
    <t>Sponsor</t>
  </si>
  <si>
    <t>or:</t>
  </si>
  <si>
    <t>over last year</t>
  </si>
  <si>
    <t>x</t>
  </si>
  <si>
    <t>Decision Table</t>
  </si>
  <si>
    <t>(Optional indicators of unit health)</t>
  </si>
  <si>
    <t>On Time</t>
  </si>
  <si>
    <t>Rechartered</t>
  </si>
  <si>
    <t>Note: A scout advancing 2 ranks in one year counts as 2, etc.</t>
  </si>
  <si>
    <t>Note: An Eagle palm counts as a rank advancement</t>
  </si>
  <si>
    <t>Decision Tree:</t>
  </si>
  <si>
    <t>Adult Recruitment Goals</t>
  </si>
  <si>
    <t>Total # Adult</t>
  </si>
  <si>
    <t>Note: count each person trained during the year as "1" (even if they went to more than one training event)</t>
  </si>
  <si>
    <t>To meet the retained scout goal, the actual % retained should equal or exceed the goal.</t>
  </si>
  <si>
    <t>Also, the re-charter must be turned in on time to get credit for this requirement (hence the "On Time" check box).</t>
  </si>
  <si>
    <t>Note: unit growth is just FYI.</t>
  </si>
  <si>
    <t>Recommendation: it is okay to be mildly ambitious, but goals should be reasonably achievable.</t>
  </si>
  <si>
    <t>The idea is to assist with planning, not punish a unit for failing to meet overly aggressive goals.</t>
  </si>
  <si>
    <t>To meet the new scout goal, the actual number of new scouts should equal or exceed the goal.</t>
  </si>
  <si>
    <t># New Adults</t>
  </si>
  <si>
    <t>Goal*</t>
  </si>
  <si>
    <t>*=This goal is set by national.</t>
  </si>
  <si>
    <t>Goal Attainment*</t>
  </si>
  <si>
    <t xml:space="preserve">  Council/Unit Goal: </t>
  </si>
  <si>
    <t>Centennial Quality Unit Award Tracking Spreadsheet</t>
  </si>
  <si>
    <t>filling out the new Centennial Quality Unit Award (for 2007-2010) Commitment and Report.</t>
  </si>
  <si>
    <t>For more information refer to the Official Boy Scout form 14-190 at www.scouting.org</t>
  </si>
  <si>
    <t>proper tracking using this spreadsheet, but the developer is not liable for any results</t>
  </si>
  <si>
    <t>2) determine actuals and submit them to council (with signatures).</t>
  </si>
  <si>
    <t>Note: This is a two-phased process each year: 1) determine annual goals and turn them into council (with signatures).</t>
  </si>
  <si>
    <t>The detailed pages (training - program) are for data entry and the summary pages are for assistance in</t>
  </si>
  <si>
    <t>Version 1.1</t>
  </si>
  <si>
    <t>Copyright 2006, 2007 by Rich Diesslin, all rights reserved.</t>
  </si>
  <si>
    <t>Changes to requirement 2 - retention.  Our council simply compares Dec 31, 200n with recharter with Jan 1, 200n+1</t>
  </si>
  <si>
    <t>Simple Retention:</t>
  </si>
  <si>
    <t>Recharter #</t>
  </si>
  <si>
    <t>Year End #</t>
  </si>
  <si>
    <t xml:space="preserve">Note: </t>
  </si>
  <si>
    <t>Actual Year End # is the number of scouts on record at your council (e.g., Dec 31, 2006)</t>
  </si>
  <si>
    <t>Actual # New Scouts is just the new scouts being added to the next year's rechater (e.g., 2006 - new scout number for Jan 1, 2007 only)</t>
  </si>
  <si>
    <t>Actual Recharter # is the total number of scouts being submitted in the new charter (e.g., 2006 is the number for Jan 1, 2007)</t>
  </si>
  <si>
    <t>% Retained is Year End # / Recharter # (can be more than 100%)</t>
  </si>
  <si>
    <t>Example</t>
  </si>
  <si>
    <t>Must Meet all goals for this requirement</t>
  </si>
  <si>
    <t>Actual Year End # is the total number of scouts on record at the end of the year (e.g., Dec 31, 2006)</t>
  </si>
  <si>
    <t>Actual Recharter # is the total number of scouts being submitted in the new charter (e.g., 2006 - charter number for Jan 1, 2007)</t>
  </si>
  <si>
    <t>Actual # New Scouts is the total that joined your unit in the past year (e.g., new recruits, transfers, cross-overs)</t>
  </si>
  <si>
    <t># of</t>
  </si>
  <si>
    <t>Outdoor Event or Monthly Activity</t>
  </si>
  <si>
    <t># Participating</t>
  </si>
  <si>
    <t xml:space="preserve">Each unit establishes a goal at the beginning of the year on the number of outdoor events or </t>
  </si>
  <si>
    <t>other activities. (Pack meetings can count as one activity per month. Packs are also encouraged</t>
  </si>
  <si>
    <t>to conduct or attend outdoor camping events periodically during the year.) Crews/Ships/Troops/Teams</t>
  </si>
  <si>
    <t>do not count their regular meetings and patrol meetings as outdoor events or activities.</t>
  </si>
  <si>
    <t>At least 70 percent of the youth members had an outdoor experience (during the year) or one activity per month,</t>
  </si>
  <si>
    <t># of scouts - the number of scouts at the end of the year (from membership worksheet)</t>
  </si>
  <si>
    <t>Scouts</t>
  </si>
  <si>
    <t># Participation - count "1" for each scout that has had an outdoor experience or participated in a monthly activity (no repeats)</t>
  </si>
  <si>
    <t>Further explanation:</t>
  </si>
  <si>
    <t>or the unit improves participation by 10% or more over the previous year.</t>
  </si>
  <si>
    <t>These goals are set by National</t>
  </si>
  <si>
    <t>so the formula has been updated to use the same approach.</t>
  </si>
  <si>
    <t>Our council inquired as to the meaning of requirement 5 - Program participation and found that for troops/crews/ships it</t>
  </si>
  <si>
    <t>means that 70% of all scouts have participated in at least one outdoor event or activity.  The formula has been</t>
  </si>
  <si>
    <t>changed to reflect this.  Packs can also count monthly participation in Pack meetings as an event/activity.</t>
  </si>
  <si>
    <t>Further assistance can be found at: http://www.scouting.org/awards/centennial/faq.html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</si>
</sst>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%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4" fillId="3" borderId="0" applyNumberFormat="0" applyFont="0" applyBorder="0" applyAlignment="0">
      <protection/>
    </xf>
    <xf numFmtId="10" fontId="0" fillId="2" borderId="0">
      <alignment/>
      <protection/>
    </xf>
    <xf numFmtId="0" fontId="3" fillId="4" borderId="1" applyNumberFormat="0" applyFont="0" applyFill="0" applyBorder="0" applyAlignment="0">
      <protection/>
    </xf>
    <xf numFmtId="0" fontId="0" fillId="5" borderId="0" applyNumberFormat="0" applyFont="0" applyBorder="0" applyAlignment="0">
      <protection/>
    </xf>
    <xf numFmtId="0" fontId="0" fillId="5" borderId="0" applyNumberFormat="0" applyFont="0" applyBorder="0" applyAlignment="0">
      <protection/>
    </xf>
    <xf numFmtId="0" fontId="0" fillId="2" borderId="2">
      <alignment/>
      <protection/>
    </xf>
    <xf numFmtId="0" fontId="0" fillId="2" borderId="0">
      <alignment/>
      <protection/>
    </xf>
    <xf numFmtId="0" fontId="4" fillId="2" borderId="3" applyBorder="0">
      <alignment horizontal="center" textRotation="90"/>
      <protection locked="0"/>
    </xf>
    <xf numFmtId="0" fontId="0" fillId="2" borderId="0" applyNumberFormat="0" applyFont="0" applyBorder="0" applyAlignment="0">
      <protection locked="0"/>
    </xf>
    <xf numFmtId="0" fontId="0" fillId="2" borderId="0">
      <alignment/>
      <protection/>
    </xf>
  </cellStyleXfs>
  <cellXfs count="281">
    <xf numFmtId="0" fontId="0" fillId="2" borderId="0" xfId="0" applyAlignment="1">
      <alignment/>
    </xf>
    <xf numFmtId="0" fontId="0" fillId="5" borderId="0" xfId="27" applyAlignment="1">
      <alignment/>
      <protection/>
    </xf>
    <xf numFmtId="0" fontId="0" fillId="5" borderId="0" xfId="26" applyAlignment="1">
      <alignment/>
      <protection/>
    </xf>
    <xf numFmtId="0" fontId="0" fillId="5" borderId="4" xfId="26" applyAlignment="1">
      <alignment/>
      <protection/>
    </xf>
    <xf numFmtId="0" fontId="0" fillId="2" borderId="4" xfId="29">
      <alignment/>
      <protection/>
    </xf>
    <xf numFmtId="0" fontId="0" fillId="5" borderId="0" xfId="26" applyFont="1" applyAlignment="1">
      <alignment/>
      <protection/>
    </xf>
    <xf numFmtId="0" fontId="4" fillId="5" borderId="0" xfId="26" applyFont="1" applyAlignment="1">
      <alignment/>
      <protection/>
    </xf>
    <xf numFmtId="0" fontId="2" fillId="5" borderId="0" xfId="26" applyFont="1" applyAlignment="1">
      <alignment/>
      <protection/>
    </xf>
    <xf numFmtId="0" fontId="3" fillId="2" borderId="0" xfId="0" applyFont="1" applyAlignment="1">
      <alignment/>
    </xf>
    <xf numFmtId="165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165" fontId="3" fillId="5" borderId="5" xfId="26" applyNumberFormat="1" applyFont="1" applyBorder="1" applyAlignment="1">
      <alignment horizontal="center"/>
      <protection/>
    </xf>
    <xf numFmtId="165" fontId="3" fillId="5" borderId="6" xfId="26" applyNumberFormat="1" applyFont="1" applyBorder="1" applyAlignment="1">
      <alignment horizontal="center"/>
      <protection/>
    </xf>
    <xf numFmtId="0" fontId="1" fillId="5" borderId="0" xfId="26" applyNumberFormat="1" applyFont="1" applyBorder="1" applyAlignment="1">
      <alignment horizontal="center"/>
      <protection/>
    </xf>
    <xf numFmtId="0" fontId="3" fillId="5" borderId="0" xfId="26" applyNumberFormat="1" applyFont="1" applyAlignment="1">
      <alignment/>
      <protection/>
    </xf>
    <xf numFmtId="165" fontId="3" fillId="5" borderId="0" xfId="26" applyNumberFormat="1" applyFont="1" applyAlignment="1">
      <alignment/>
      <protection/>
    </xf>
    <xf numFmtId="0" fontId="2" fillId="5" borderId="0" xfId="26" applyNumberFormat="1" applyFont="1" applyBorder="1" applyAlignment="1">
      <alignment/>
      <protection/>
    </xf>
    <xf numFmtId="0" fontId="3" fillId="5" borderId="0" xfId="26" applyNumberFormat="1" applyFont="1" applyBorder="1" applyAlignment="1">
      <alignment/>
      <protection/>
    </xf>
    <xf numFmtId="0" fontId="3" fillId="5" borderId="0" xfId="26" applyNumberFormat="1" applyFont="1" applyBorder="1" applyAlignment="1">
      <alignment/>
      <protection/>
    </xf>
    <xf numFmtId="0" fontId="2" fillId="5" borderId="7" xfId="26" applyNumberFormat="1" applyFont="1" applyBorder="1" applyAlignment="1">
      <alignment/>
      <protection/>
    </xf>
    <xf numFmtId="0" fontId="2" fillId="5" borderId="8" xfId="26" applyNumberFormat="1" applyFont="1" applyBorder="1" applyAlignment="1">
      <alignment horizontal="center"/>
      <protection/>
    </xf>
    <xf numFmtId="0" fontId="2" fillId="5" borderId="9" xfId="26" applyNumberFormat="1" applyFont="1" applyBorder="1" applyAlignment="1">
      <alignment horizontal="center"/>
      <protection/>
    </xf>
    <xf numFmtId="0" fontId="2" fillId="5" borderId="10" xfId="26" applyNumberFormat="1" applyFont="1" applyBorder="1" applyAlignment="1">
      <alignment horizontal="center"/>
      <protection/>
    </xf>
    <xf numFmtId="0" fontId="2" fillId="5" borderId="7" xfId="26" applyNumberFormat="1" applyFont="1" applyBorder="1" applyAlignment="1">
      <alignment horizontal="center"/>
      <protection/>
    </xf>
    <xf numFmtId="0" fontId="3" fillId="5" borderId="0" xfId="26" applyNumberFormat="1" applyFont="1" applyBorder="1" applyAlignment="1">
      <alignment/>
      <protection/>
    </xf>
    <xf numFmtId="0" fontId="2" fillId="5" borderId="11" xfId="26" applyNumberFormat="1" applyFont="1" applyBorder="1" applyAlignment="1">
      <alignment horizontal="center"/>
      <protection/>
    </xf>
    <xf numFmtId="0" fontId="2" fillId="5" borderId="12" xfId="26" applyNumberFormat="1" applyFont="1" applyBorder="1" applyAlignment="1">
      <alignment/>
      <protection/>
    </xf>
    <xf numFmtId="0" fontId="2" fillId="5" borderId="13" xfId="26" applyNumberFormat="1" applyFont="1" applyBorder="1" applyAlignment="1">
      <alignment/>
      <protection/>
    </xf>
    <xf numFmtId="0" fontId="2" fillId="5" borderId="14" xfId="26" applyNumberFormat="1" applyFont="1" applyBorder="1" applyAlignment="1">
      <alignment horizontal="center"/>
      <protection/>
    </xf>
    <xf numFmtId="0" fontId="2" fillId="5" borderId="13" xfId="26" applyNumberFormat="1" applyFont="1" applyBorder="1" applyAlignment="1">
      <alignment horizontal="center"/>
      <protection/>
    </xf>
    <xf numFmtId="0" fontId="2" fillId="5" borderId="15" xfId="26" applyNumberFormat="1" applyFont="1" applyBorder="1" applyAlignment="1">
      <alignment horizontal="center"/>
      <protection/>
    </xf>
    <xf numFmtId="0" fontId="3" fillId="5" borderId="16" xfId="26" applyNumberFormat="1" applyFont="1" applyBorder="1" applyAlignment="1">
      <alignment horizontal="center"/>
      <protection/>
    </xf>
    <xf numFmtId="0" fontId="3" fillId="5" borderId="17" xfId="26" applyNumberFormat="1" applyFont="1" applyBorder="1" applyAlignment="1">
      <alignment horizontal="center"/>
      <protection/>
    </xf>
    <xf numFmtId="0" fontId="3" fillId="5" borderId="18" xfId="26" applyNumberFormat="1" applyFont="1" applyBorder="1" applyAlignment="1">
      <alignment horizontal="center"/>
      <protection/>
    </xf>
    <xf numFmtId="0" fontId="3" fillId="5" borderId="19" xfId="26" applyNumberFormat="1" applyFont="1" applyBorder="1" applyAlignment="1">
      <alignment horizontal="center"/>
      <protection/>
    </xf>
    <xf numFmtId="0" fontId="3" fillId="5" borderId="4" xfId="26" applyNumberFormat="1" applyFont="1" applyBorder="1" applyAlignment="1">
      <alignment horizontal="center"/>
      <protection/>
    </xf>
    <xf numFmtId="0" fontId="3" fillId="5" borderId="20" xfId="26" applyNumberFormat="1" applyFont="1" applyBorder="1" applyAlignment="1">
      <alignment horizontal="center"/>
      <protection/>
    </xf>
    <xf numFmtId="0" fontId="3" fillId="5" borderId="21" xfId="26" applyNumberFormat="1" applyFont="1" applyBorder="1" applyAlignment="1">
      <alignment horizontal="center"/>
      <protection/>
    </xf>
    <xf numFmtId="165" fontId="3" fillId="5" borderId="21" xfId="26" applyNumberFormat="1" applyFont="1" applyBorder="1" applyAlignment="1">
      <alignment horizontal="center"/>
      <protection/>
    </xf>
    <xf numFmtId="0" fontId="3" fillId="5" borderId="5" xfId="26" applyNumberFormat="1" applyFont="1" applyBorder="1" applyAlignment="1">
      <alignment horizontal="center"/>
      <protection/>
    </xf>
    <xf numFmtId="0" fontId="3" fillId="5" borderId="11" xfId="26" applyNumberFormat="1" applyFont="1" applyBorder="1" applyAlignment="1">
      <alignment horizontal="center"/>
      <protection/>
    </xf>
    <xf numFmtId="0" fontId="3" fillId="5" borderId="12" xfId="26" applyNumberFormat="1" applyFont="1" applyBorder="1" applyAlignment="1">
      <alignment horizontal="center"/>
      <protection/>
    </xf>
    <xf numFmtId="165" fontId="3" fillId="5" borderId="13" xfId="26" applyNumberFormat="1" applyFont="1" applyBorder="1" applyAlignment="1">
      <alignment horizontal="center"/>
      <protection/>
    </xf>
    <xf numFmtId="0" fontId="3" fillId="5" borderId="22" xfId="26" applyNumberFormat="1" applyFont="1" applyBorder="1" applyAlignment="1">
      <alignment horizontal="center"/>
      <protection/>
    </xf>
    <xf numFmtId="0" fontId="3" fillId="5" borderId="14" xfId="26" applyNumberFormat="1" applyFont="1" applyBorder="1" applyAlignment="1">
      <alignment horizontal="center"/>
      <protection/>
    </xf>
    <xf numFmtId="0" fontId="3" fillId="5" borderId="6" xfId="26" applyNumberFormat="1" applyFont="1" applyBorder="1" applyAlignment="1">
      <alignment horizontal="center"/>
      <protection/>
    </xf>
    <xf numFmtId="0" fontId="3" fillId="5" borderId="0" xfId="26" applyNumberFormat="1" applyFont="1" applyBorder="1" applyAlignment="1">
      <alignment/>
      <protection/>
    </xf>
    <xf numFmtId="0" fontId="0" fillId="5" borderId="0" xfId="26" applyNumberFormat="1" applyFont="1" applyAlignment="1">
      <alignment horizontal="left"/>
      <protection/>
    </xf>
    <xf numFmtId="0" fontId="0" fillId="5" borderId="0" xfId="26" applyNumberFormat="1" applyFont="1" applyAlignment="1">
      <alignment horizontal="right"/>
      <protection/>
    </xf>
    <xf numFmtId="0" fontId="7" fillId="5" borderId="0" xfId="26" applyNumberFormat="1" applyFont="1" applyAlignment="1">
      <alignment/>
      <protection/>
    </xf>
    <xf numFmtId="0" fontId="3" fillId="5" borderId="0" xfId="26" applyNumberFormat="1" applyFont="1" applyAlignment="1">
      <alignment/>
      <protection/>
    </xf>
    <xf numFmtId="165" fontId="3" fillId="5" borderId="0" xfId="26" applyNumberFormat="1" applyFont="1" applyAlignment="1">
      <alignment/>
      <protection/>
    </xf>
    <xf numFmtId="0" fontId="2" fillId="5" borderId="22" xfId="26" applyNumberFormat="1" applyFont="1" applyBorder="1" applyAlignment="1">
      <alignment horizontal="center"/>
      <protection/>
    </xf>
    <xf numFmtId="0" fontId="2" fillId="5" borderId="6" xfId="26" applyNumberFormat="1" applyFont="1" applyBorder="1" applyAlignment="1">
      <alignment horizontal="center"/>
      <protection/>
    </xf>
    <xf numFmtId="0" fontId="3" fillId="2" borderId="19" xfId="31" applyNumberFormat="1" applyFont="1" applyBorder="1" applyAlignment="1">
      <alignment horizontal="center"/>
      <protection locked="0"/>
    </xf>
    <xf numFmtId="0" fontId="3" fillId="2" borderId="4" xfId="31" applyNumberFormat="1" applyFont="1" applyBorder="1" applyAlignment="1">
      <alignment horizontal="center"/>
      <protection locked="0"/>
    </xf>
    <xf numFmtId="0" fontId="3" fillId="2" borderId="20" xfId="31" applyNumberFormat="1" applyFont="1" applyBorder="1" applyAlignment="1">
      <alignment horizontal="center"/>
      <protection locked="0"/>
    </xf>
    <xf numFmtId="165" fontId="3" fillId="2" borderId="21" xfId="31" applyNumberFormat="1" applyFont="1" applyBorder="1" applyAlignment="1">
      <alignment horizontal="center"/>
      <protection locked="0"/>
    </xf>
    <xf numFmtId="0" fontId="3" fillId="2" borderId="12" xfId="31" applyNumberFormat="1" applyFont="1" applyBorder="1" applyAlignment="1">
      <alignment horizontal="center"/>
      <protection locked="0"/>
    </xf>
    <xf numFmtId="165" fontId="3" fillId="2" borderId="13" xfId="31" applyNumberFormat="1" applyFont="1" applyBorder="1" applyAlignment="1">
      <alignment horizontal="center"/>
      <protection locked="0"/>
    </xf>
    <xf numFmtId="0" fontId="3" fillId="2" borderId="22" xfId="31" applyNumberFormat="1" applyFont="1" applyBorder="1" applyAlignment="1">
      <alignment horizontal="center"/>
      <protection locked="0"/>
    </xf>
    <xf numFmtId="0" fontId="3" fillId="2" borderId="14" xfId="31" applyNumberFormat="1" applyFont="1" applyBorder="1" applyAlignment="1">
      <alignment horizontal="center"/>
      <protection locked="0"/>
    </xf>
    <xf numFmtId="0" fontId="3" fillId="4" borderId="1" xfId="25" applyNumberFormat="1" applyFont="1" applyFill="1" applyBorder="1" applyAlignment="1">
      <alignment/>
      <protection/>
    </xf>
    <xf numFmtId="9" fontId="3" fillId="4" borderId="23" xfId="25" applyNumberFormat="1" applyFont="1" applyFill="1" applyBorder="1" applyAlignment="1">
      <alignment/>
      <protection/>
    </xf>
    <xf numFmtId="0" fontId="3" fillId="4" borderId="20" xfId="25" applyNumberFormat="1" applyFont="1" applyFill="1" applyBorder="1" applyAlignment="1">
      <alignment/>
      <protection/>
    </xf>
    <xf numFmtId="9" fontId="3" fillId="4" borderId="21" xfId="25" applyNumberFormat="1" applyFont="1" applyFill="1" applyBorder="1" applyAlignment="1">
      <alignment/>
      <protection/>
    </xf>
    <xf numFmtId="165" fontId="3" fillId="4" borderId="24" xfId="25" applyNumberFormat="1" applyFont="1" applyFill="1" applyBorder="1" applyAlignment="1">
      <alignment horizontal="center"/>
      <protection/>
    </xf>
    <xf numFmtId="0" fontId="3" fillId="4" borderId="21" xfId="25" applyNumberFormat="1" applyFont="1" applyFill="1" applyBorder="1" applyAlignment="1">
      <alignment horizontal="center"/>
      <protection/>
    </xf>
    <xf numFmtId="0" fontId="3" fillId="4" borderId="23" xfId="25" applyNumberFormat="1" applyFont="1" applyFill="1" applyBorder="1" applyAlignment="1">
      <alignment horizontal="center"/>
      <protection/>
    </xf>
    <xf numFmtId="0" fontId="3" fillId="4" borderId="7" xfId="25" applyNumberFormat="1" applyFont="1" applyFill="1" applyBorder="1" applyAlignment="1">
      <alignment/>
      <protection/>
    </xf>
    <xf numFmtId="0" fontId="3" fillId="4" borderId="19" xfId="25" applyNumberFormat="1" applyFont="1" applyFill="1" applyBorder="1" applyAlignment="1">
      <alignment horizontal="center"/>
      <protection/>
    </xf>
    <xf numFmtId="0" fontId="3" fillId="4" borderId="5" xfId="25" applyNumberFormat="1" applyFont="1" applyFill="1" applyBorder="1" applyAlignment="1">
      <alignment horizontal="center"/>
      <protection/>
    </xf>
    <xf numFmtId="0" fontId="3" fillId="2" borderId="21" xfId="31" applyNumberFormat="1" applyFont="1" applyBorder="1" applyAlignment="1">
      <alignment horizontal="center"/>
      <protection locked="0"/>
    </xf>
    <xf numFmtId="0" fontId="3" fillId="2" borderId="13" xfId="31" applyNumberFormat="1" applyFont="1" applyBorder="1" applyAlignment="1">
      <alignment horizontal="center"/>
      <protection locked="0"/>
    </xf>
    <xf numFmtId="0" fontId="3" fillId="4" borderId="16" xfId="25" applyNumberFormat="1" applyFont="1" applyFill="1" applyBorder="1" applyAlignment="1">
      <alignment horizontal="center"/>
      <protection/>
    </xf>
    <xf numFmtId="0" fontId="3" fillId="4" borderId="18" xfId="25" applyNumberFormat="1" applyFont="1" applyFill="1" applyBorder="1" applyAlignment="1">
      <alignment horizontal="center"/>
      <protection/>
    </xf>
    <xf numFmtId="0" fontId="3" fillId="5" borderId="0" xfId="26" applyFont="1" applyAlignment="1">
      <alignment/>
      <protection/>
    </xf>
    <xf numFmtId="0" fontId="3" fillId="5" borderId="13" xfId="26" applyNumberFormat="1" applyFont="1" applyBorder="1" applyAlignment="1">
      <alignment horizontal="center"/>
      <protection/>
    </xf>
    <xf numFmtId="0" fontId="0" fillId="5" borderId="0" xfId="26" applyNumberFormat="1" applyFont="1" applyAlignment="1">
      <alignment/>
      <protection/>
    </xf>
    <xf numFmtId="9" fontId="3" fillId="4" borderId="23" xfId="25" applyNumberFormat="1" applyFont="1" applyFill="1" applyBorder="1" applyAlignment="1">
      <alignment horizontal="center"/>
      <protection/>
    </xf>
    <xf numFmtId="9" fontId="3" fillId="4" borderId="21" xfId="25" applyNumberFormat="1" applyFont="1" applyFill="1" applyBorder="1" applyAlignment="1">
      <alignment horizontal="center"/>
      <protection/>
    </xf>
    <xf numFmtId="9" fontId="3" fillId="5" borderId="21" xfId="26" applyNumberFormat="1" applyFont="1" applyBorder="1" applyAlignment="1">
      <alignment horizontal="center"/>
      <protection/>
    </xf>
    <xf numFmtId="9" fontId="3" fillId="5" borderId="13" xfId="26" applyNumberFormat="1" applyFont="1" applyBorder="1" applyAlignment="1">
      <alignment horizontal="center"/>
      <protection/>
    </xf>
    <xf numFmtId="0" fontId="3" fillId="4" borderId="4" xfId="25" applyNumberFormat="1" applyFont="1" applyFill="1" applyBorder="1" applyAlignment="1">
      <alignment horizontal="center"/>
      <protection/>
    </xf>
    <xf numFmtId="0" fontId="2" fillId="5" borderId="25" xfId="26" applyNumberFormat="1" applyFont="1" applyBorder="1" applyAlignment="1">
      <alignment horizontal="center"/>
      <protection/>
    </xf>
    <xf numFmtId="0" fontId="3" fillId="4" borderId="26" xfId="25" applyNumberFormat="1" applyFont="1" applyFill="1" applyBorder="1" applyAlignment="1">
      <alignment horizontal="center"/>
      <protection/>
    </xf>
    <xf numFmtId="0" fontId="3" fillId="5" borderId="26" xfId="26" applyNumberFormat="1" applyFont="1" applyBorder="1" applyAlignment="1">
      <alignment horizontal="center"/>
      <protection/>
    </xf>
    <xf numFmtId="0" fontId="3" fillId="5" borderId="27" xfId="26" applyNumberFormat="1" applyFont="1" applyBorder="1" applyAlignment="1">
      <alignment horizontal="center"/>
      <protection/>
    </xf>
    <xf numFmtId="165" fontId="3" fillId="4" borderId="5" xfId="26" applyNumberFormat="1" applyFont="1" applyFill="1" applyBorder="1" applyAlignment="1">
      <alignment horizontal="center"/>
      <protection/>
    </xf>
    <xf numFmtId="0" fontId="3" fillId="5" borderId="28" xfId="26" applyNumberFormat="1" applyFont="1" applyBorder="1" applyAlignment="1">
      <alignment horizontal="center"/>
      <protection/>
    </xf>
    <xf numFmtId="0" fontId="3" fillId="4" borderId="29" xfId="31" applyNumberFormat="1" applyFont="1" applyFill="1" applyBorder="1" applyAlignment="1">
      <alignment horizontal="center"/>
      <protection locked="0"/>
    </xf>
    <xf numFmtId="0" fontId="3" fillId="4" borderId="17" xfId="31" applyNumberFormat="1" applyFont="1" applyFill="1" applyBorder="1" applyAlignment="1">
      <alignment horizontal="center"/>
      <protection locked="0"/>
    </xf>
    <xf numFmtId="0" fontId="3" fillId="4" borderId="29" xfId="25" applyNumberFormat="1" applyFont="1" applyFill="1" applyBorder="1" applyAlignment="1">
      <alignment horizontal="center"/>
      <protection/>
    </xf>
    <xf numFmtId="165" fontId="3" fillId="5" borderId="0" xfId="26" applyNumberFormat="1" applyFont="1" applyBorder="1" applyAlignment="1">
      <alignment/>
      <protection/>
    </xf>
    <xf numFmtId="0" fontId="3" fillId="5" borderId="0" xfId="26" applyNumberFormat="1" applyFont="1" applyBorder="1" applyAlignment="1">
      <alignment/>
      <protection/>
    </xf>
    <xf numFmtId="0" fontId="3" fillId="2" borderId="0" xfId="0" applyFont="1" applyAlignment="1">
      <alignment horizontal="center"/>
    </xf>
    <xf numFmtId="0" fontId="2" fillId="5" borderId="30" xfId="26" applyNumberFormat="1" applyFont="1" applyBorder="1" applyAlignment="1">
      <alignment horizontal="center"/>
      <protection/>
    </xf>
    <xf numFmtId="0" fontId="3" fillId="5" borderId="31" xfId="26" applyNumberFormat="1" applyFont="1" applyBorder="1" applyAlignment="1">
      <alignment horizontal="center"/>
      <protection/>
    </xf>
    <xf numFmtId="0" fontId="3" fillId="5" borderId="30" xfId="26" applyNumberFormat="1" applyFont="1" applyBorder="1" applyAlignment="1">
      <alignment horizontal="center"/>
      <protection/>
    </xf>
    <xf numFmtId="0" fontId="2" fillId="5" borderId="0" xfId="26" applyNumberFormat="1" applyFont="1" applyBorder="1" applyAlignment="1">
      <alignment horizontal="center"/>
      <protection/>
    </xf>
    <xf numFmtId="0" fontId="0" fillId="2" borderId="0" xfId="0" applyFont="1" applyAlignment="1">
      <alignment/>
    </xf>
    <xf numFmtId="0" fontId="2" fillId="5" borderId="32" xfId="26" applyNumberFormat="1" applyFont="1" applyBorder="1" applyAlignment="1">
      <alignment horizontal="center"/>
      <protection/>
    </xf>
    <xf numFmtId="0" fontId="3" fillId="5" borderId="8" xfId="26" applyNumberFormat="1" applyFont="1" applyBorder="1" applyAlignment="1">
      <alignment horizontal="center"/>
      <protection/>
    </xf>
    <xf numFmtId="0" fontId="3" fillId="5" borderId="7" xfId="26" applyNumberFormat="1" applyFont="1" applyBorder="1" applyAlignment="1">
      <alignment horizontal="center"/>
      <protection/>
    </xf>
    <xf numFmtId="0" fontId="3" fillId="5" borderId="0" xfId="26" applyFont="1" applyBorder="1" applyAlignment="1">
      <alignment/>
      <protection/>
    </xf>
    <xf numFmtId="0" fontId="3" fillId="5" borderId="0" xfId="26" applyFont="1" applyBorder="1" applyAlignment="1">
      <alignment/>
      <protection/>
    </xf>
    <xf numFmtId="0" fontId="0" fillId="5" borderId="0" xfId="26" applyFont="1" applyBorder="1" applyAlignment="1">
      <alignment/>
      <protection/>
    </xf>
    <xf numFmtId="0" fontId="3" fillId="5" borderId="0" xfId="26" applyFont="1" applyBorder="1" applyAlignment="1">
      <alignment/>
      <protection/>
    </xf>
    <xf numFmtId="0" fontId="3" fillId="5" borderId="0" xfId="26" applyFont="1" applyBorder="1" applyAlignment="1">
      <alignment horizontal="center"/>
      <protection/>
    </xf>
    <xf numFmtId="0" fontId="0" fillId="5" borderId="0" xfId="26" applyFont="1" applyBorder="1" applyAlignment="1">
      <alignment/>
      <protection/>
    </xf>
    <xf numFmtId="0" fontId="3" fillId="5" borderId="0" xfId="26" applyFont="1" applyAlignment="1">
      <alignment horizontal="center"/>
      <protection/>
    </xf>
    <xf numFmtId="0" fontId="3" fillId="5" borderId="0" xfId="26" applyFont="1" applyBorder="1" applyAlignment="1">
      <alignment horizontal="center"/>
      <protection/>
    </xf>
    <xf numFmtId="0" fontId="3" fillId="5" borderId="0" xfId="26" applyFont="1" applyBorder="1" applyAlignment="1">
      <alignment horizontal="center"/>
      <protection/>
    </xf>
    <xf numFmtId="0" fontId="3" fillId="5" borderId="0" xfId="26" applyFont="1" applyBorder="1" applyAlignment="1">
      <alignment/>
      <protection/>
    </xf>
    <xf numFmtId="0" fontId="2" fillId="5" borderId="33" xfId="26" applyFont="1" applyBorder="1" applyAlignment="1">
      <alignment horizontal="center"/>
      <protection/>
    </xf>
    <xf numFmtId="9" fontId="2" fillId="5" borderId="34" xfId="26" applyNumberFormat="1" applyFont="1" applyBorder="1" applyAlignment="1">
      <alignment horizontal="center"/>
      <protection/>
    </xf>
    <xf numFmtId="0" fontId="0" fillId="5" borderId="0" xfId="26" applyFont="1" applyAlignment="1">
      <alignment/>
      <protection/>
    </xf>
    <xf numFmtId="0" fontId="4" fillId="5" borderId="0" xfId="26" applyFont="1" applyBorder="1" applyAlignment="1">
      <alignment horizontal="center"/>
      <protection/>
    </xf>
    <xf numFmtId="0" fontId="3" fillId="5" borderId="0" xfId="26" applyFont="1" applyBorder="1" applyAlignment="1">
      <alignment/>
      <protection/>
    </xf>
    <xf numFmtId="0" fontId="2" fillId="5" borderId="34" xfId="26" applyFont="1" applyBorder="1" applyAlignment="1">
      <alignment horizontal="center"/>
      <protection/>
    </xf>
    <xf numFmtId="0" fontId="2" fillId="5" borderId="35" xfId="26" applyFont="1" applyBorder="1" applyAlignment="1">
      <alignment horizontal="center"/>
      <protection/>
    </xf>
    <xf numFmtId="0" fontId="3" fillId="4" borderId="36" xfId="26" applyFont="1" applyFill="1" applyBorder="1" applyAlignment="1">
      <alignment horizontal="center"/>
      <protection/>
    </xf>
    <xf numFmtId="0" fontId="3" fillId="2" borderId="19" xfId="31" applyFont="1" applyBorder="1" applyAlignment="1">
      <alignment horizontal="center"/>
      <protection locked="0"/>
    </xf>
    <xf numFmtId="0" fontId="3" fillId="2" borderId="4" xfId="31" applyFont="1" applyBorder="1" applyAlignment="1">
      <alignment horizontal="center"/>
      <protection locked="0"/>
    </xf>
    <xf numFmtId="0" fontId="3" fillId="5" borderId="4" xfId="26" applyFont="1" applyBorder="1" applyAlignment="1">
      <alignment horizontal="center"/>
      <protection/>
    </xf>
    <xf numFmtId="0" fontId="3" fillId="5" borderId="5" xfId="26" applyFont="1" applyBorder="1" applyAlignment="1">
      <alignment horizontal="center"/>
      <protection/>
    </xf>
    <xf numFmtId="0" fontId="3" fillId="2" borderId="22" xfId="31" applyFont="1" applyBorder="1" applyAlignment="1">
      <alignment horizontal="center"/>
      <protection locked="0"/>
    </xf>
    <xf numFmtId="0" fontId="3" fillId="5" borderId="14" xfId="26" applyFont="1" applyBorder="1" applyAlignment="1">
      <alignment horizontal="center"/>
      <protection/>
    </xf>
    <xf numFmtId="0" fontId="3" fillId="5" borderId="6" xfId="26" applyFont="1" applyBorder="1" applyAlignment="1">
      <alignment horizontal="center"/>
      <protection/>
    </xf>
    <xf numFmtId="0" fontId="7" fillId="5" borderId="0" xfId="26" applyNumberFormat="1" applyFont="1" applyBorder="1" applyAlignment="1">
      <alignment/>
      <protection/>
    </xf>
    <xf numFmtId="0" fontId="6" fillId="5" borderId="0" xfId="26" applyNumberFormat="1" applyFont="1" applyBorder="1" applyAlignment="1">
      <alignment/>
      <protection/>
    </xf>
    <xf numFmtId="0" fontId="2" fillId="5" borderId="0" xfId="26" applyNumberFormat="1" applyFont="1" applyBorder="1" applyAlignment="1">
      <alignment/>
      <protection/>
    </xf>
    <xf numFmtId="0" fontId="3" fillId="5" borderId="0" xfId="26" applyNumberFormat="1" applyFont="1" applyBorder="1" applyAlignment="1">
      <alignment horizontal="center"/>
      <protection/>
    </xf>
    <xf numFmtId="165" fontId="3" fillId="5" borderId="0" xfId="26" applyNumberFormat="1" applyFont="1" applyBorder="1" applyAlignment="1">
      <alignment/>
      <protection/>
    </xf>
    <xf numFmtId="0" fontId="0" fillId="5" borderId="0" xfId="26" applyNumberFormat="1" applyFont="1" applyBorder="1" applyAlignment="1">
      <alignment/>
      <protection/>
    </xf>
    <xf numFmtId="0" fontId="2" fillId="5" borderId="35" xfId="26" applyNumberFormat="1" applyFont="1" applyBorder="1" applyAlignment="1">
      <alignment horizontal="center"/>
      <protection/>
    </xf>
    <xf numFmtId="0" fontId="3" fillId="4" borderId="10" xfId="25" applyNumberFormat="1" applyFont="1" applyFill="1" applyBorder="1" applyAlignment="1">
      <alignment horizontal="center"/>
      <protection/>
    </xf>
    <xf numFmtId="0" fontId="2" fillId="5" borderId="8" xfId="26" applyNumberFormat="1" applyFont="1" applyBorder="1" applyAlignment="1">
      <alignment/>
      <protection/>
    </xf>
    <xf numFmtId="0" fontId="0" fillId="5" borderId="0" xfId="26" applyNumberFormat="1" applyFont="1" applyBorder="1" applyAlignment="1">
      <alignment/>
      <protection/>
    </xf>
    <xf numFmtId="0" fontId="3" fillId="4" borderId="37" xfId="25" applyNumberFormat="1" applyFont="1" applyFill="1" applyBorder="1" applyAlignment="1">
      <alignment/>
      <protection/>
    </xf>
    <xf numFmtId="0" fontId="3" fillId="4" borderId="31" xfId="25" applyNumberFormat="1" applyFont="1" applyFill="1" applyBorder="1" applyAlignment="1">
      <alignment/>
      <protection/>
    </xf>
    <xf numFmtId="0" fontId="3" fillId="2" borderId="31" xfId="31" applyNumberFormat="1" applyFont="1" applyBorder="1" applyAlignment="1">
      <alignment horizontal="center"/>
      <protection locked="0"/>
    </xf>
    <xf numFmtId="0" fontId="3" fillId="2" borderId="30" xfId="31" applyNumberFormat="1" applyFont="1" applyBorder="1" applyAlignment="1">
      <alignment horizontal="center"/>
      <protection locked="0"/>
    </xf>
    <xf numFmtId="0" fontId="3" fillId="4" borderId="16" xfId="25" applyNumberFormat="1" applyFont="1" applyFill="1" applyBorder="1" applyAlignment="1">
      <alignment/>
      <protection/>
    </xf>
    <xf numFmtId="0" fontId="3" fillId="4" borderId="18" xfId="25" applyNumberFormat="1" applyFont="1" applyFill="1" applyBorder="1" applyAlignment="1">
      <alignment/>
      <protection/>
    </xf>
    <xf numFmtId="165" fontId="3" fillId="2" borderId="18" xfId="31" applyNumberFormat="1" applyFont="1" applyBorder="1" applyAlignment="1">
      <alignment horizontal="center"/>
      <protection locked="0"/>
    </xf>
    <xf numFmtId="165" fontId="3" fillId="2" borderId="11" xfId="31" applyNumberFormat="1" applyFont="1" applyBorder="1" applyAlignment="1">
      <alignment horizontal="center"/>
      <protection locked="0"/>
    </xf>
    <xf numFmtId="0" fontId="3" fillId="5" borderId="0" xfId="26" applyFont="1" applyBorder="1" applyAlignment="1">
      <alignment horizontal="right"/>
      <protection/>
    </xf>
    <xf numFmtId="0" fontId="2" fillId="5" borderId="4" xfId="26" applyFont="1" applyBorder="1" applyAlignment="1">
      <alignment horizontal="left"/>
      <protection/>
    </xf>
    <xf numFmtId="0" fontId="3" fillId="5" borderId="0" xfId="26" applyFont="1" applyBorder="1" applyAlignment="1">
      <alignment/>
      <protection/>
    </xf>
    <xf numFmtId="0" fontId="3" fillId="5" borderId="0" xfId="26" applyFont="1" applyBorder="1" applyAlignment="1">
      <alignment horizontal="left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left"/>
      <protection/>
    </xf>
    <xf numFmtId="0" fontId="3" fillId="5" borderId="0" xfId="26" applyFont="1" applyBorder="1" applyAlignment="1">
      <alignment horizontal="left"/>
      <protection/>
    </xf>
    <xf numFmtId="0" fontId="5" fillId="5" borderId="0" xfId="26" applyFont="1" applyAlignment="1">
      <alignment horizontal="left"/>
      <protection/>
    </xf>
    <xf numFmtId="0" fontId="2" fillId="5" borderId="0" xfId="26" applyFont="1" applyAlignment="1">
      <alignment/>
      <protection/>
    </xf>
    <xf numFmtId="0" fontId="2" fillId="5" borderId="0" xfId="26" applyFont="1" applyBorder="1" applyAlignment="1">
      <alignment horizontal="center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2" fillId="2" borderId="4" xfId="31" applyFont="1" applyBorder="1" applyAlignment="1">
      <alignment horizontal="left"/>
      <protection locked="0"/>
    </xf>
    <xf numFmtId="165" fontId="3" fillId="5" borderId="4" xfId="26" applyNumberFormat="1" applyFont="1" applyBorder="1" applyAlignment="1">
      <alignment horizontal="center"/>
      <protection/>
    </xf>
    <xf numFmtId="165" fontId="3" fillId="5" borderId="0" xfId="26" applyNumberFormat="1" applyFont="1" applyBorder="1" applyAlignment="1">
      <alignment horizontal="center"/>
      <protection/>
    </xf>
    <xf numFmtId="0" fontId="3" fillId="5" borderId="0" xfId="26" applyFont="1" applyBorder="1" applyAlignment="1">
      <alignment horizontal="center"/>
      <protection/>
    </xf>
    <xf numFmtId="0" fontId="3" fillId="2" borderId="29" xfId="31" applyFont="1" applyBorder="1" applyAlignment="1">
      <alignment horizontal="center"/>
      <protection locked="0"/>
    </xf>
    <xf numFmtId="0" fontId="2" fillId="5" borderId="34" xfId="26" applyNumberFormat="1" applyFont="1" applyBorder="1" applyAlignment="1">
      <alignment horizontal="center"/>
      <protection/>
    </xf>
    <xf numFmtId="0" fontId="2" fillId="5" borderId="38" xfId="26" applyNumberFormat="1" applyFont="1" applyBorder="1" applyAlignment="1">
      <alignment horizontal="center"/>
      <protection/>
    </xf>
    <xf numFmtId="0" fontId="2" fillId="5" borderId="33" xfId="26" applyNumberFormat="1" applyFont="1" applyBorder="1" applyAlignment="1">
      <alignment horizontal="center"/>
      <protection/>
    </xf>
    <xf numFmtId="0" fontId="3" fillId="4" borderId="39" xfId="25" applyNumberFormat="1" applyFont="1" applyFill="1" applyBorder="1" applyAlignment="1">
      <alignment horizontal="center"/>
      <protection/>
    </xf>
    <xf numFmtId="0" fontId="3" fillId="4" borderId="40" xfId="25" applyNumberFormat="1" applyFont="1" applyFill="1" applyBorder="1" applyAlignment="1">
      <alignment horizontal="center"/>
      <protection/>
    </xf>
    <xf numFmtId="0" fontId="3" fillId="4" borderId="36" xfId="25" applyNumberFormat="1" applyFont="1" applyFill="1" applyBorder="1" applyAlignment="1">
      <alignment horizontal="center"/>
      <protection/>
    </xf>
    <xf numFmtId="0" fontId="3" fillId="4" borderId="41" xfId="25" applyNumberFormat="1" applyFont="1" applyFill="1" applyBorder="1" applyAlignment="1">
      <alignment horizontal="center"/>
      <protection/>
    </xf>
    <xf numFmtId="0" fontId="3" fillId="5" borderId="0" xfId="26" applyNumberFormat="1" applyFont="1" applyBorder="1" applyAlignment="1">
      <alignment/>
      <protection/>
    </xf>
    <xf numFmtId="0" fontId="3" fillId="2" borderId="0" xfId="0" applyNumberFormat="1" applyFont="1" applyBorder="1" applyAlignment="1">
      <alignment/>
    </xf>
    <xf numFmtId="0" fontId="3" fillId="5" borderId="4" xfId="26" applyNumberFormat="1" applyFont="1" applyBorder="1" applyAlignment="1">
      <alignment/>
      <protection/>
    </xf>
    <xf numFmtId="165" fontId="3" fillId="4" borderId="4" xfId="26" applyNumberFormat="1" applyFont="1" applyFill="1" applyBorder="1" applyAlignment="1">
      <alignment horizontal="center"/>
      <protection/>
    </xf>
    <xf numFmtId="165" fontId="3" fillId="4" borderId="23" xfId="25" applyNumberFormat="1" applyFont="1" applyFill="1" applyBorder="1" applyAlignment="1">
      <alignment horizontal="center"/>
      <protection/>
    </xf>
    <xf numFmtId="165" fontId="3" fillId="5" borderId="14" xfId="26" applyNumberFormat="1" applyFont="1" applyBorder="1" applyAlignment="1">
      <alignment horizontal="center"/>
      <protection/>
    </xf>
    <xf numFmtId="0" fontId="3" fillId="4" borderId="36" xfId="25" applyNumberFormat="1" applyFont="1" applyFill="1" applyBorder="1" applyAlignment="1">
      <alignment/>
      <protection/>
    </xf>
    <xf numFmtId="0" fontId="3" fillId="4" borderId="41" xfId="25" applyNumberFormat="1" applyFont="1" applyFill="1" applyBorder="1" applyAlignment="1">
      <alignment/>
      <protection/>
    </xf>
    <xf numFmtId="165" fontId="3" fillId="5" borderId="0" xfId="26" applyNumberFormat="1" applyFont="1" applyBorder="1" applyAlignment="1">
      <alignment/>
      <protection/>
    </xf>
    <xf numFmtId="0" fontId="3" fillId="5" borderId="0" xfId="25" applyNumberFormat="1" applyFont="1" applyFill="1" applyBorder="1" applyAlignment="1">
      <alignment/>
      <protection/>
    </xf>
    <xf numFmtId="9" fontId="2" fillId="5" borderId="8" xfId="26" applyNumberFormat="1" applyFont="1" applyBorder="1" applyAlignment="1">
      <alignment horizontal="center"/>
      <protection/>
    </xf>
    <xf numFmtId="9" fontId="2" fillId="5" borderId="32" xfId="26" applyNumberFormat="1" applyFont="1" applyBorder="1" applyAlignment="1">
      <alignment horizontal="center"/>
      <protection/>
    </xf>
    <xf numFmtId="9" fontId="3" fillId="5" borderId="31" xfId="26" applyNumberFormat="1" applyFont="1" applyBorder="1" applyAlignment="1">
      <alignment horizontal="center"/>
      <protection/>
    </xf>
    <xf numFmtId="9" fontId="3" fillId="5" borderId="30" xfId="26" applyNumberFormat="1" applyFont="1" applyBorder="1" applyAlignment="1">
      <alignment horizontal="center"/>
      <protection/>
    </xf>
    <xf numFmtId="0" fontId="3" fillId="4" borderId="41" xfId="26" applyFont="1" applyFill="1" applyBorder="1" applyAlignment="1">
      <alignment/>
      <protection/>
    </xf>
    <xf numFmtId="0" fontId="3" fillId="4" borderId="39" xfId="31" applyNumberFormat="1" applyFont="1" applyFill="1" applyBorder="1" applyAlignment="1">
      <alignment horizontal="center"/>
      <protection locked="0"/>
    </xf>
    <xf numFmtId="0" fontId="3" fillId="4" borderId="41" xfId="31" applyNumberFormat="1" applyFont="1" applyFill="1" applyBorder="1" applyAlignment="1">
      <alignment horizontal="center"/>
      <protection locked="0"/>
    </xf>
    <xf numFmtId="0" fontId="3" fillId="4" borderId="19" xfId="31" applyNumberFormat="1" applyFont="1" applyFill="1" applyBorder="1" applyAlignment="1">
      <alignment horizontal="center"/>
      <protection locked="0"/>
    </xf>
    <xf numFmtId="0" fontId="3" fillId="4" borderId="5" xfId="31" applyNumberFormat="1" applyFont="1" applyFill="1" applyBorder="1" applyAlignment="1">
      <alignment horizontal="center"/>
      <protection locked="0"/>
    </xf>
    <xf numFmtId="0" fontId="3" fillId="0" borderId="17" xfId="31" applyNumberFormat="1" applyFont="1" applyFill="1" applyBorder="1" applyAlignment="1">
      <alignment horizontal="center"/>
      <protection locked="0"/>
    </xf>
    <xf numFmtId="0" fontId="3" fillId="5" borderId="0" xfId="26" applyFont="1" applyFill="1" applyBorder="1" applyAlignment="1">
      <alignment/>
      <protection/>
    </xf>
    <xf numFmtId="0" fontId="3" fillId="5" borderId="0" xfId="26" applyNumberFormat="1" applyFont="1" applyFill="1" applyBorder="1" applyAlignment="1">
      <alignment/>
      <protection/>
    </xf>
    <xf numFmtId="0" fontId="7" fillId="5" borderId="0" xfId="26" applyNumberFormat="1" applyFont="1" applyFill="1" applyBorder="1" applyAlignment="1">
      <alignment/>
      <protection/>
    </xf>
    <xf numFmtId="0" fontId="6" fillId="5" borderId="0" xfId="26" applyNumberFormat="1" applyFont="1" applyFill="1" applyBorder="1" applyAlignment="1">
      <alignment/>
      <protection/>
    </xf>
    <xf numFmtId="0" fontId="2" fillId="5" borderId="0" xfId="26" applyNumberFormat="1" applyFont="1" applyFill="1" applyBorder="1" applyAlignment="1">
      <alignment/>
      <protection/>
    </xf>
    <xf numFmtId="0" fontId="2" fillId="5" borderId="0" xfId="26" applyNumberFormat="1" applyFont="1" applyFill="1" applyBorder="1" applyAlignment="1">
      <alignment horizontal="center"/>
      <protection/>
    </xf>
    <xf numFmtId="0" fontId="3" fillId="5" borderId="0" xfId="26" applyNumberFormat="1" applyFont="1" applyFill="1" applyBorder="1" applyAlignment="1">
      <alignment/>
      <protection/>
    </xf>
    <xf numFmtId="0" fontId="2" fillId="5" borderId="0" xfId="26" applyNumberFormat="1" applyFont="1" applyFill="1" applyBorder="1" applyAlignment="1">
      <alignment/>
      <protection/>
    </xf>
    <xf numFmtId="0" fontId="3" fillId="5" borderId="0" xfId="26" applyNumberFormat="1" applyFont="1" applyFill="1" applyBorder="1" applyAlignment="1">
      <alignment horizontal="center"/>
      <protection/>
    </xf>
    <xf numFmtId="0" fontId="3" fillId="5" borderId="0" xfId="25" applyNumberFormat="1" applyFont="1" applyFill="1" applyBorder="1" applyAlignment="1">
      <alignment horizontal="center"/>
      <protection/>
    </xf>
    <xf numFmtId="165" fontId="3" fillId="5" borderId="0" xfId="26" applyNumberFormat="1" applyFont="1" applyFill="1" applyBorder="1" applyAlignment="1">
      <alignment/>
      <protection/>
    </xf>
    <xf numFmtId="0" fontId="8" fillId="5" borderId="0" xfId="26" applyNumberFormat="1" applyFont="1" applyBorder="1" applyAlignment="1">
      <alignment/>
      <protection/>
    </xf>
    <xf numFmtId="165" fontId="3" fillId="5" borderId="18" xfId="26" applyNumberFormat="1" applyFont="1" applyBorder="1" applyAlignment="1">
      <alignment horizontal="center"/>
      <protection/>
    </xf>
    <xf numFmtId="165" fontId="3" fillId="5" borderId="11" xfId="26" applyNumberFormat="1" applyFont="1" applyBorder="1" applyAlignment="1">
      <alignment horizontal="center"/>
      <protection/>
    </xf>
    <xf numFmtId="0" fontId="1" fillId="5" borderId="0" xfId="26" applyNumberFormat="1" applyFont="1" applyBorder="1" applyAlignment="1">
      <alignment horizontal="center"/>
      <protection/>
    </xf>
    <xf numFmtId="0" fontId="1" fillId="5" borderId="0" xfId="26" applyNumberFormat="1" applyFont="1" applyBorder="1" applyAlignment="1">
      <alignment horizontal="left"/>
      <protection/>
    </xf>
    <xf numFmtId="0" fontId="3" fillId="2" borderId="0" xfId="0" applyNumberFormat="1" applyFont="1" applyBorder="1" applyAlignment="1">
      <alignment/>
    </xf>
    <xf numFmtId="0" fontId="3" fillId="0" borderId="1" xfId="31" applyNumberFormat="1" applyFont="1" applyFill="1" applyBorder="1" applyAlignment="1">
      <alignment horizontal="center"/>
      <protection locked="0"/>
    </xf>
    <xf numFmtId="0" fontId="2" fillId="5" borderId="12" xfId="26" applyNumberFormat="1" applyFont="1" applyBorder="1" applyAlignment="1">
      <alignment horizontal="center"/>
      <protection/>
    </xf>
    <xf numFmtId="0" fontId="3" fillId="2" borderId="0" xfId="0" applyNumberFormat="1" applyFont="1" applyAlignment="1">
      <alignment horizontal="right"/>
    </xf>
    <xf numFmtId="165" fontId="3" fillId="5" borderId="0" xfId="26" applyNumberFormat="1" applyFont="1" applyBorder="1" applyAlignment="1">
      <alignment/>
      <protection/>
    </xf>
    <xf numFmtId="0" fontId="3" fillId="5" borderId="0" xfId="26" applyNumberFormat="1" applyFont="1" applyAlignment="1">
      <alignment horizontal="right"/>
      <protection/>
    </xf>
    <xf numFmtId="0" fontId="9" fillId="5" borderId="0" xfId="26" applyNumberFormat="1" applyFont="1" applyBorder="1" applyAlignment="1">
      <alignment horizontal="left"/>
      <protection/>
    </xf>
    <xf numFmtId="0" fontId="3" fillId="5" borderId="20" xfId="27" applyNumberFormat="1" applyFont="1" applyBorder="1" applyAlignment="1">
      <alignment horizontal="center"/>
      <protection/>
    </xf>
    <xf numFmtId="165" fontId="3" fillId="5" borderId="21" xfId="27" applyNumberFormat="1" applyFont="1" applyBorder="1" applyAlignment="1">
      <alignment horizontal="center"/>
      <protection/>
    </xf>
    <xf numFmtId="0" fontId="3" fillId="5" borderId="12" xfId="27" applyNumberFormat="1" applyFont="1" applyBorder="1" applyAlignment="1">
      <alignment horizontal="center"/>
      <protection/>
    </xf>
    <xf numFmtId="165" fontId="3" fillId="5" borderId="13" xfId="27" applyNumberFormat="1" applyFont="1" applyBorder="1" applyAlignment="1">
      <alignment horizontal="center"/>
      <protection/>
    </xf>
    <xf numFmtId="0" fontId="3" fillId="2" borderId="0" xfId="0" applyFont="1" applyBorder="1" applyAlignment="1">
      <alignment/>
    </xf>
    <xf numFmtId="0" fontId="3" fillId="5" borderId="4" xfId="26" applyFont="1" applyBorder="1" applyAlignment="1">
      <alignment/>
      <protection/>
    </xf>
    <xf numFmtId="0" fontId="3" fillId="5" borderId="0" xfId="26" applyFont="1" applyBorder="1" applyAlignment="1">
      <alignment/>
      <protection/>
    </xf>
    <xf numFmtId="0" fontId="3" fillId="5" borderId="0" xfId="26" applyFont="1" applyBorder="1" applyAlignment="1">
      <alignment horizontal="center"/>
      <protection/>
    </xf>
    <xf numFmtId="0" fontId="3" fillId="5" borderId="19" xfId="26" applyFont="1" applyBorder="1" applyAlignment="1">
      <alignment horizontal="center"/>
      <protection/>
    </xf>
    <xf numFmtId="0" fontId="3" fillId="5" borderId="22" xfId="26" applyFont="1" applyBorder="1" applyAlignment="1">
      <alignment horizontal="center"/>
      <protection/>
    </xf>
    <xf numFmtId="0" fontId="3" fillId="5" borderId="39" xfId="26" applyFont="1" applyBorder="1" applyAlignment="1">
      <alignment horizontal="center"/>
      <protection/>
    </xf>
    <xf numFmtId="165" fontId="3" fillId="5" borderId="41" xfId="26" applyNumberFormat="1" applyFont="1" applyBorder="1" applyAlignment="1">
      <alignment horizontal="center"/>
      <protection/>
    </xf>
    <xf numFmtId="9" fontId="3" fillId="4" borderId="8" xfId="26" applyNumberFormat="1" applyFont="1" applyFill="1" applyBorder="1" applyAlignment="1">
      <alignment horizontal="center"/>
      <protection/>
    </xf>
    <xf numFmtId="9" fontId="3" fillId="4" borderId="39" xfId="26" applyNumberFormat="1" applyFont="1" applyFill="1" applyBorder="1" applyAlignment="1">
      <alignment horizontal="center"/>
      <protection/>
    </xf>
    <xf numFmtId="0" fontId="3" fillId="2" borderId="39" xfId="31" applyFont="1" applyBorder="1" applyAlignment="1">
      <alignment horizontal="center"/>
      <protection locked="0"/>
    </xf>
    <xf numFmtId="165" fontId="3" fillId="6" borderId="4" xfId="26" applyNumberFormat="1" applyFont="1" applyFill="1" applyBorder="1" applyAlignment="1">
      <alignment horizontal="center"/>
      <protection/>
    </xf>
    <xf numFmtId="0" fontId="3" fillId="5" borderId="42" xfId="26" applyFont="1" applyBorder="1" applyAlignment="1">
      <alignment horizontal="right"/>
      <protection/>
    </xf>
    <xf numFmtId="0" fontId="0" fillId="5" borderId="0" xfId="26" applyFont="1" applyBorder="1" applyAlignment="1">
      <alignment horizontal="center"/>
      <protection/>
    </xf>
    <xf numFmtId="0" fontId="0" fillId="5" borderId="0" xfId="26" applyFont="1" applyBorder="1" applyAlignment="1">
      <alignment horizontal="center"/>
      <protection/>
    </xf>
    <xf numFmtId="0" fontId="0" fillId="5" borderId="0" xfId="26" applyFont="1" applyBorder="1" applyAlignment="1">
      <alignment horizontal="center"/>
      <protection/>
    </xf>
    <xf numFmtId="0" fontId="1" fillId="5" borderId="0" xfId="26" applyFont="1" applyBorder="1" applyAlignment="1">
      <alignment horizontal="center"/>
      <protection/>
    </xf>
    <xf numFmtId="0" fontId="1" fillId="5" borderId="0" xfId="26" applyFont="1" applyBorder="1" applyAlignment="1">
      <alignment horizontal="center"/>
      <protection/>
    </xf>
    <xf numFmtId="0" fontId="1" fillId="5" borderId="0" xfId="26" applyFont="1" applyBorder="1" applyAlignment="1">
      <alignment horizontal="center"/>
      <protection/>
    </xf>
    <xf numFmtId="0" fontId="3" fillId="5" borderId="0" xfId="26" applyFont="1" applyBorder="1" applyAlignment="1">
      <alignment horizontal="left"/>
      <protection/>
    </xf>
    <xf numFmtId="0" fontId="3" fillId="5" borderId="43" xfId="26" applyFont="1" applyBorder="1" applyAlignment="1">
      <alignment horizontal="left"/>
      <protection/>
    </xf>
    <xf numFmtId="0" fontId="2" fillId="2" borderId="21" xfId="31" applyFont="1" applyBorder="1" applyAlignment="1">
      <alignment horizontal="left"/>
      <protection locked="0"/>
    </xf>
    <xf numFmtId="0" fontId="2" fillId="2" borderId="44" xfId="31" applyFont="1" applyBorder="1" applyAlignment="1">
      <alignment horizontal="left"/>
      <protection locked="0"/>
    </xf>
    <xf numFmtId="0" fontId="2" fillId="2" borderId="20" xfId="31" applyFont="1" applyBorder="1" applyAlignment="1">
      <alignment horizontal="left"/>
      <protection locked="0"/>
    </xf>
    <xf numFmtId="0" fontId="3" fillId="5" borderId="0" xfId="26" applyFont="1" applyBorder="1" applyAlignment="1">
      <alignment horizontal="right"/>
      <protection/>
    </xf>
    <xf numFmtId="0" fontId="3" fillId="5" borderId="0" xfId="26" applyFont="1" applyBorder="1" applyAlignment="1">
      <alignment horizontal="right"/>
      <protection/>
    </xf>
    <xf numFmtId="0" fontId="3" fillId="5" borderId="45" xfId="26" applyFont="1" applyBorder="1" applyAlignment="1">
      <alignment horizontal="right"/>
      <protection/>
    </xf>
    <xf numFmtId="0" fontId="3" fillId="5" borderId="43" xfId="26" applyFont="1" applyBorder="1" applyAlignment="1">
      <alignment horizontal="right"/>
      <protection/>
    </xf>
    <xf numFmtId="0" fontId="5" fillId="5" borderId="0" xfId="26" applyFont="1" applyBorder="1" applyAlignment="1">
      <alignment horizontal="right"/>
      <protection/>
    </xf>
    <xf numFmtId="0" fontId="5" fillId="5" borderId="0" xfId="26" applyFont="1" applyBorder="1" applyAlignment="1">
      <alignment horizontal="right"/>
      <protection/>
    </xf>
    <xf numFmtId="0" fontId="5" fillId="5" borderId="43" xfId="26" applyFont="1" applyBorder="1" applyAlignment="1">
      <alignment horizontal="right"/>
      <protection/>
    </xf>
    <xf numFmtId="0" fontId="3" fillId="2" borderId="4" xfId="31" applyFont="1" applyBorder="1" applyAlignment="1">
      <alignment horizontal="left"/>
      <protection locked="0"/>
    </xf>
    <xf numFmtId="0" fontId="3" fillId="2" borderId="21" xfId="31" applyFont="1" applyBorder="1" applyAlignment="1">
      <alignment horizontal="left"/>
      <protection locked="0"/>
    </xf>
    <xf numFmtId="0" fontId="3" fillId="2" borderId="44" xfId="31" applyFont="1" applyBorder="1" applyAlignment="1">
      <alignment horizontal="left"/>
      <protection locked="0"/>
    </xf>
    <xf numFmtId="0" fontId="3" fillId="2" borderId="20" xfId="31" applyFont="1" applyBorder="1" applyAlignment="1">
      <alignment horizontal="left"/>
      <protection locked="0"/>
    </xf>
    <xf numFmtId="0" fontId="2" fillId="5" borderId="21" xfId="26" applyFont="1" applyBorder="1" applyAlignment="1">
      <alignment horizontal="left"/>
      <protection/>
    </xf>
    <xf numFmtId="0" fontId="2" fillId="5" borderId="20" xfId="26" applyFont="1" applyBorder="1" applyAlignment="1">
      <alignment horizontal="left"/>
      <protection/>
    </xf>
    <xf numFmtId="0" fontId="2" fillId="5" borderId="44" xfId="26" applyFont="1" applyBorder="1" applyAlignment="1">
      <alignment horizontal="left"/>
      <protection/>
    </xf>
    <xf numFmtId="0" fontId="1" fillId="5" borderId="0" xfId="26" applyNumberFormat="1" applyFont="1" applyBorder="1" applyAlignment="1">
      <alignment horizontal="center"/>
      <protection/>
    </xf>
    <xf numFmtId="0" fontId="1" fillId="5" borderId="0" xfId="26" applyNumberFormat="1" applyFont="1" applyBorder="1" applyAlignment="1">
      <alignment horizontal="center"/>
      <protection/>
    </xf>
    <xf numFmtId="0" fontId="2" fillId="5" borderId="8" xfId="26" applyNumberFormat="1" applyFont="1" applyBorder="1" applyAlignment="1">
      <alignment horizontal="center"/>
      <protection/>
    </xf>
    <xf numFmtId="0" fontId="2" fillId="5" borderId="10" xfId="26" applyNumberFormat="1" applyFont="1" applyBorder="1" applyAlignment="1">
      <alignment horizontal="center"/>
      <protection/>
    </xf>
    <xf numFmtId="165" fontId="3" fillId="5" borderId="21" xfId="26" applyNumberFormat="1" applyFont="1" applyBorder="1" applyAlignment="1">
      <alignment horizontal="center"/>
      <protection/>
    </xf>
    <xf numFmtId="165" fontId="3" fillId="5" borderId="44" xfId="26" applyNumberFormat="1" applyFont="1" applyBorder="1" applyAlignment="1">
      <alignment horizontal="center"/>
      <protection/>
    </xf>
    <xf numFmtId="165" fontId="3" fillId="5" borderId="20" xfId="26" applyNumberFormat="1" applyFont="1" applyBorder="1" applyAlignment="1">
      <alignment horizontal="center"/>
      <protection/>
    </xf>
    <xf numFmtId="0" fontId="2" fillId="5" borderId="9" xfId="26" applyNumberFormat="1" applyFont="1" applyBorder="1" applyAlignment="1">
      <alignment horizontal="center"/>
      <protection/>
    </xf>
    <xf numFmtId="0" fontId="2" fillId="5" borderId="39" xfId="26" applyNumberFormat="1" applyFont="1" applyBorder="1" applyAlignment="1">
      <alignment horizontal="center"/>
      <protection/>
    </xf>
    <xf numFmtId="0" fontId="2" fillId="5" borderId="36" xfId="26" applyNumberFormat="1" applyFont="1" applyBorder="1" applyAlignment="1">
      <alignment horizontal="center"/>
      <protection/>
    </xf>
    <xf numFmtId="0" fontId="2" fillId="5" borderId="41" xfId="26" applyNumberFormat="1" applyFont="1" applyBorder="1" applyAlignment="1">
      <alignment horizontal="center"/>
      <protection/>
    </xf>
    <xf numFmtId="0" fontId="3" fillId="5" borderId="21" xfId="26" applyNumberFormat="1" applyFont="1" applyBorder="1" applyAlignment="1">
      <alignment horizontal="left"/>
      <protection/>
    </xf>
    <xf numFmtId="0" fontId="3" fillId="5" borderId="20" xfId="26" applyNumberFormat="1" applyFont="1" applyBorder="1" applyAlignment="1">
      <alignment horizontal="left"/>
      <protection/>
    </xf>
    <xf numFmtId="0" fontId="1" fillId="5" borderId="0" xfId="26" applyNumberFormat="1" applyFont="1" applyBorder="1" applyAlignment="1">
      <alignment horizontal="center"/>
      <protection/>
    </xf>
    <xf numFmtId="0" fontId="2" fillId="5" borderId="39" xfId="26" applyFont="1" applyBorder="1" applyAlignment="1">
      <alignment horizontal="center"/>
      <protection/>
    </xf>
    <xf numFmtId="0" fontId="2" fillId="5" borderId="41" xfId="26" applyFont="1" applyBorder="1" applyAlignment="1">
      <alignment horizontal="center"/>
      <protection/>
    </xf>
    <xf numFmtId="0" fontId="2" fillId="5" borderId="8" xfId="26" applyFont="1" applyBorder="1" applyAlignment="1">
      <alignment horizontal="center"/>
      <protection/>
    </xf>
    <xf numFmtId="0" fontId="2" fillId="5" borderId="9" xfId="26" applyFont="1" applyBorder="1" applyAlignment="1">
      <alignment horizontal="center"/>
      <protection/>
    </xf>
    <xf numFmtId="0" fontId="2" fillId="5" borderId="10" xfId="26" applyFont="1" applyBorder="1" applyAlignment="1">
      <alignment horizontal="center"/>
      <protection/>
    </xf>
    <xf numFmtId="0" fontId="1" fillId="5" borderId="0" xfId="26" applyFont="1" applyBorder="1" applyAlignment="1">
      <alignment horizontal="center"/>
      <protection/>
    </xf>
  </cellXfs>
  <cellStyles count="19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locked" xfId="23"/>
    <cellStyle name="Percent" xfId="24"/>
    <cellStyle name="protected" xfId="25"/>
    <cellStyle name="Shade" xfId="26"/>
    <cellStyle name="Shaded" xfId="27"/>
    <cellStyle name="Total" xfId="28"/>
    <cellStyle name="Unprotected" xfId="29"/>
    <cellStyle name="Unprotected Event Names" xfId="30"/>
    <cellStyle name="Unshade" xfId="31"/>
    <cellStyle name="UnShaded" xfId="32"/>
  </cellStyles>
  <dxfs count="3">
    <dxf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1" spans="1:24" ht="15.75">
      <c r="A1" s="2"/>
      <c r="B1" s="7" t="s">
        <v>111</v>
      </c>
      <c r="C1" s="2"/>
      <c r="D1" s="2"/>
      <c r="E1" s="2"/>
      <c r="F1" s="2"/>
      <c r="G1" s="2"/>
      <c r="H1" s="2"/>
      <c r="I1" s="2"/>
      <c r="J1" s="6" t="s">
        <v>118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2"/>
      <c r="B5" s="2" t="s">
        <v>117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5" t="s">
        <v>112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5" t="s">
        <v>113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3"/>
      <c r="C9" s="2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4"/>
      <c r="C10" s="2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/>
      <c r="B12" s="5" t="s">
        <v>119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 t="s"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 t="s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/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/>
      <c r="B16" s="2"/>
      <c r="C16" s="2" t="s">
        <v>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/>
      <c r="B18" s="2" t="s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5" t="s">
        <v>114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 t="s">
        <v>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2"/>
      <c r="B22" s="5" t="s">
        <v>152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6" t="s">
        <v>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5" t="s">
        <v>118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5"/>
      <c r="D26" s="5" t="s">
        <v>120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/>
      <c r="E27" s="5" t="s">
        <v>148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5"/>
      <c r="D28" s="5" t="s">
        <v>149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/>
      <c r="E29" s="5" t="s">
        <v>150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2"/>
      <c r="D30" s="2"/>
      <c r="E30" s="5" t="s">
        <v>151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</sheetData>
  <sheetProtection sheet="1"/>
  <printOptions/>
  <pageMargins left="0.75" right="0.75" top="1" bottom="1" header="0.5" footer="0.5"/>
  <pageSetup fitToHeight="1" fitToWidth="1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7"/>
  <sheetViews>
    <sheetView showZeros="0" zoomScale="85" zoomScaleNormal="85" workbookViewId="0" topLeftCell="A1">
      <selection activeCell="A1" sqref="A1"/>
    </sheetView>
  </sheetViews>
  <sheetFormatPr defaultColWidth="9.140625" defaultRowHeight="12.75"/>
  <cols>
    <col min="1" max="1" width="1.57421875" style="8" customWidth="1"/>
    <col min="2" max="2" width="10.28125" style="8" customWidth="1"/>
    <col min="3" max="3" width="14.00390625" style="8" customWidth="1"/>
    <col min="4" max="4" width="26.8515625" style="8" customWidth="1"/>
    <col min="5" max="5" width="17.28125" style="8" customWidth="1"/>
    <col min="6" max="6" width="12.8515625" style="95" customWidth="1"/>
    <col min="7" max="7" width="8.140625" style="8" customWidth="1"/>
    <col min="8" max="8" width="3.28125" style="8" customWidth="1"/>
    <col min="9" max="9" width="7.421875" style="8" customWidth="1"/>
    <col min="10" max="10" width="10.8515625" style="8" bestFit="1" customWidth="1"/>
    <col min="11" max="11" width="3.57421875" style="8" customWidth="1"/>
    <col min="12" max="17" width="7.57421875" style="8" customWidth="1"/>
    <col min="18" max="16384" width="9.140625" style="8" customWidth="1"/>
  </cols>
  <sheetData>
    <row r="1" spans="1:22" ht="23.25">
      <c r="A1" s="118"/>
      <c r="B1" s="280" t="s">
        <v>32</v>
      </c>
      <c r="C1" s="280"/>
      <c r="D1" s="280"/>
      <c r="E1" s="280"/>
      <c r="F1" s="280"/>
      <c r="G1" s="280"/>
      <c r="H1" s="280"/>
      <c r="I1" s="280"/>
      <c r="J1" s="105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s="100" customFormat="1" ht="13.5" thickBot="1">
      <c r="A2" s="116"/>
      <c r="B2" s="117"/>
      <c r="C2" s="117"/>
      <c r="D2" s="117"/>
      <c r="E2" s="117"/>
      <c r="F2" s="117"/>
      <c r="G2" s="117"/>
      <c r="H2" s="117"/>
      <c r="I2" s="117"/>
      <c r="J2" s="109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5.75">
      <c r="A3" s="76"/>
      <c r="B3" s="20"/>
      <c r="C3" s="23" t="s">
        <v>134</v>
      </c>
      <c r="D3" s="275" t="s">
        <v>135</v>
      </c>
      <c r="E3" s="276"/>
      <c r="F3" s="186"/>
      <c r="G3" s="277" t="s">
        <v>17</v>
      </c>
      <c r="H3" s="278"/>
      <c r="I3" s="278"/>
      <c r="J3" s="279"/>
      <c r="K3" s="105"/>
      <c r="L3" s="105"/>
      <c r="M3" s="105"/>
      <c r="N3" s="105"/>
      <c r="O3" s="105"/>
      <c r="P3" s="105"/>
      <c r="Q3" s="105"/>
      <c r="R3" s="76"/>
      <c r="S3" s="76"/>
      <c r="T3" s="76"/>
      <c r="U3" s="76"/>
      <c r="V3" s="76"/>
    </row>
    <row r="4" spans="1:22" ht="16.5" thickBot="1">
      <c r="A4" s="76"/>
      <c r="B4" s="101" t="s">
        <v>12</v>
      </c>
      <c r="C4" s="30" t="s">
        <v>143</v>
      </c>
      <c r="D4" s="119" t="s">
        <v>136</v>
      </c>
      <c r="E4" s="114" t="s">
        <v>33</v>
      </c>
      <c r="F4" s="187" t="s">
        <v>107</v>
      </c>
      <c r="G4" s="115" t="s">
        <v>35</v>
      </c>
      <c r="H4" s="120" t="s">
        <v>31</v>
      </c>
      <c r="I4" s="120" t="s">
        <v>34</v>
      </c>
      <c r="J4" s="114" t="s">
        <v>73</v>
      </c>
      <c r="K4" s="105"/>
      <c r="L4" s="105"/>
      <c r="M4" s="105"/>
      <c r="N4" s="105"/>
      <c r="O4" s="105"/>
      <c r="P4" s="105"/>
      <c r="Q4" s="105"/>
      <c r="R4" s="76"/>
      <c r="S4" s="76"/>
      <c r="T4" s="76"/>
      <c r="U4" s="104"/>
      <c r="V4" s="104"/>
    </row>
    <row r="5" spans="1:23" ht="15">
      <c r="A5" s="76"/>
      <c r="B5" s="102">
        <v>2006</v>
      </c>
      <c r="C5" s="103">
        <f>+Membership!E5</f>
        <v>0</v>
      </c>
      <c r="D5" s="233"/>
      <c r="E5" s="230">
        <f>IF(C5&lt;&gt;0,(D5/C5),0)</f>
        <v>0</v>
      </c>
      <c r="F5" s="231"/>
      <c r="G5" s="232"/>
      <c r="H5" s="121"/>
      <c r="I5" s="121"/>
      <c r="J5" s="190"/>
      <c r="K5" s="105"/>
      <c r="L5" s="105"/>
      <c r="M5" s="105"/>
      <c r="N5" s="105"/>
      <c r="O5" s="105"/>
      <c r="P5" s="105"/>
      <c r="Q5" s="105"/>
      <c r="R5" s="76"/>
      <c r="S5" s="76"/>
      <c r="T5" s="118"/>
      <c r="U5" s="224" t="s">
        <v>90</v>
      </c>
      <c r="V5" s="224"/>
      <c r="W5" s="223"/>
    </row>
    <row r="6" spans="1:23" ht="15">
      <c r="A6" s="76"/>
      <c r="B6" s="97">
        <v>2007</v>
      </c>
      <c r="C6" s="33">
        <f>+Membership!E6</f>
        <v>0</v>
      </c>
      <c r="D6" s="122"/>
      <c r="E6" s="11">
        <f>IF(C6&lt;&gt;0,(D6/C6),0)</f>
        <v>0</v>
      </c>
      <c r="F6" s="188">
        <v>0.7</v>
      </c>
      <c r="G6" s="34">
        <f>IF(E6&gt;0,(IF(E6&lt;F6,"No","Yes")),0)</f>
        <v>0</v>
      </c>
      <c r="H6" s="124" t="s">
        <v>31</v>
      </c>
      <c r="I6" s="35">
        <f>IF(E6&gt;0,(IF(E6/E5&lt;1.1,"No","Yes")),0)</f>
        <v>0</v>
      </c>
      <c r="J6" s="125">
        <f>IF(E6&gt;0,IF(SUM(U6:V6)&gt;0,"Yes","No"),0)</f>
        <v>0</v>
      </c>
      <c r="K6" s="105"/>
      <c r="L6" s="105"/>
      <c r="M6" s="105"/>
      <c r="N6" s="105"/>
      <c r="O6" s="105"/>
      <c r="P6" s="105"/>
      <c r="Q6" s="105"/>
      <c r="R6" s="76"/>
      <c r="S6" s="76"/>
      <c r="T6" s="118"/>
      <c r="U6" s="224">
        <f>IF(G6="Yes",1,0)</f>
        <v>0</v>
      </c>
      <c r="V6" s="224">
        <f>IF(I6="Yes",1,0)</f>
        <v>0</v>
      </c>
      <c r="W6" s="223"/>
    </row>
    <row r="7" spans="1:23" ht="15">
      <c r="A7" s="76"/>
      <c r="B7" s="97">
        <v>2008</v>
      </c>
      <c r="C7" s="33">
        <f>+Membership!E7</f>
        <v>0</v>
      </c>
      <c r="D7" s="122"/>
      <c r="E7" s="11">
        <f>IF(C7&lt;&gt;0,(D7/C7),0)</f>
        <v>0</v>
      </c>
      <c r="F7" s="188">
        <v>0.7</v>
      </c>
      <c r="G7" s="34">
        <f>IF(E7&gt;0,(IF(E7&lt;F7,"No","Yes")),0)</f>
        <v>0</v>
      </c>
      <c r="H7" s="124" t="s">
        <v>31</v>
      </c>
      <c r="I7" s="35">
        <f>IF(E7&gt;0,(IF(E7/E6&lt;1.1,"No","Yes")),0)</f>
        <v>0</v>
      </c>
      <c r="J7" s="125">
        <f>IF(E7&gt;0,IF(SUM(U7:V7)&gt;0,"Yes","No"),0)</f>
        <v>0</v>
      </c>
      <c r="K7" s="105"/>
      <c r="L7" s="105"/>
      <c r="M7" s="105"/>
      <c r="N7" s="105"/>
      <c r="O7" s="105"/>
      <c r="P7" s="105"/>
      <c r="Q7" s="105"/>
      <c r="R7" s="76"/>
      <c r="S7" s="76"/>
      <c r="T7" s="118"/>
      <c r="U7" s="224">
        <f>IF(G7="Yes",1,0)</f>
        <v>0</v>
      </c>
      <c r="V7" s="224">
        <f>IF(I7="Yes",1,0)</f>
        <v>0</v>
      </c>
      <c r="W7" s="223"/>
    </row>
    <row r="8" spans="1:23" ht="15">
      <c r="A8" s="76"/>
      <c r="B8" s="97">
        <v>2009</v>
      </c>
      <c r="C8" s="33">
        <f>+Membership!E8</f>
        <v>0</v>
      </c>
      <c r="D8" s="122"/>
      <c r="E8" s="11">
        <f>IF(C8&lt;&gt;0,(D8/C8),0)</f>
        <v>0</v>
      </c>
      <c r="F8" s="188">
        <v>0.7</v>
      </c>
      <c r="G8" s="34">
        <f>IF(E8&gt;0,(IF(E8&lt;F8,"No","Yes")),0)</f>
        <v>0</v>
      </c>
      <c r="H8" s="124" t="s">
        <v>31</v>
      </c>
      <c r="I8" s="35">
        <f>IF(E8&gt;0,(IF(E8/E7&lt;1.1,"No","Yes")),0)</f>
        <v>0</v>
      </c>
      <c r="J8" s="125">
        <f>IF(E8&gt;0,IF(SUM(U8:V8)&gt;0,"Yes","No"),0)</f>
        <v>0</v>
      </c>
      <c r="K8" s="105"/>
      <c r="L8" s="105"/>
      <c r="M8" s="105"/>
      <c r="N8" s="105"/>
      <c r="O8" s="105"/>
      <c r="P8" s="105"/>
      <c r="Q8" s="105"/>
      <c r="R8" s="76"/>
      <c r="S8" s="76"/>
      <c r="T8" s="118"/>
      <c r="U8" s="224">
        <f>IF(G8="Yes",1,0)</f>
        <v>0</v>
      </c>
      <c r="V8" s="224">
        <f>IF(I8="Yes",1,0)</f>
        <v>0</v>
      </c>
      <c r="W8" s="223"/>
    </row>
    <row r="9" spans="1:23" ht="15.75" thickBot="1">
      <c r="A9" s="76"/>
      <c r="B9" s="98">
        <v>2010</v>
      </c>
      <c r="C9" s="40">
        <f>+Membership!E9</f>
        <v>0</v>
      </c>
      <c r="D9" s="126"/>
      <c r="E9" s="12">
        <f>IF(C9&lt;&gt;0,(D9/C9),0)</f>
        <v>0</v>
      </c>
      <c r="F9" s="189">
        <v>0.7</v>
      </c>
      <c r="G9" s="43">
        <f>IF(E9&gt;0,(IF(E9&lt;F9,"No","Yes")),0)</f>
        <v>0</v>
      </c>
      <c r="H9" s="127" t="s">
        <v>31</v>
      </c>
      <c r="I9" s="44">
        <f>IF(E9&gt;0,(IF(E9/E8&lt;1.1,"No","Yes")),0)</f>
        <v>0</v>
      </c>
      <c r="J9" s="128">
        <f>IF(E9&gt;0,IF(SUM(U9:V9)&gt;0,"Yes","No"),0)</f>
        <v>0</v>
      </c>
      <c r="K9" s="105"/>
      <c r="L9" s="105"/>
      <c r="M9" s="105"/>
      <c r="N9" s="105"/>
      <c r="O9" s="105"/>
      <c r="P9" s="105"/>
      <c r="Q9" s="105"/>
      <c r="R9" s="76"/>
      <c r="S9" s="76"/>
      <c r="T9" s="118"/>
      <c r="U9" s="224">
        <f>IF(G9="Yes",1,0)</f>
        <v>0</v>
      </c>
      <c r="V9" s="224">
        <f>IF(I9="Yes",1,0)</f>
        <v>0</v>
      </c>
      <c r="W9" s="223"/>
    </row>
    <row r="10" spans="1:22" ht="15">
      <c r="A10" s="76"/>
      <c r="B10" s="76"/>
      <c r="C10" s="107" t="s">
        <v>142</v>
      </c>
      <c r="D10" s="107"/>
      <c r="E10" s="107"/>
      <c r="F10" s="108"/>
      <c r="G10" s="106"/>
      <c r="H10" s="106"/>
      <c r="I10" s="106"/>
      <c r="J10" s="107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07"/>
      <c r="V10" s="107"/>
    </row>
    <row r="11" spans="1:22" ht="15">
      <c r="A11" s="76"/>
      <c r="B11" s="76"/>
      <c r="C11" s="76" t="s">
        <v>144</v>
      </c>
      <c r="D11" s="109"/>
      <c r="E11" s="107"/>
      <c r="F11" s="110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15">
      <c r="A12" s="76"/>
      <c r="B12" s="76"/>
      <c r="C12" s="76" t="s">
        <v>147</v>
      </c>
      <c r="D12" s="109"/>
      <c r="E12" s="149"/>
      <c r="F12" s="11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5">
      <c r="A13" s="76"/>
      <c r="B13" s="76"/>
      <c r="C13" s="76"/>
      <c r="D13" s="109"/>
      <c r="E13" s="149"/>
      <c r="F13" s="110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15">
      <c r="A14" s="76"/>
      <c r="B14" s="76" t="s">
        <v>145</v>
      </c>
      <c r="C14" s="104"/>
      <c r="D14" s="104"/>
      <c r="E14" s="104"/>
      <c r="F14" s="110"/>
      <c r="G14" s="11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ht="15">
      <c r="A15" s="76"/>
      <c r="B15" s="76"/>
      <c r="C15" s="113"/>
      <c r="D15" s="113"/>
      <c r="E15" s="113"/>
      <c r="F15" s="110"/>
      <c r="G15" s="11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15">
      <c r="A16" s="76"/>
      <c r="B16" s="118" t="s">
        <v>141</v>
      </c>
      <c r="C16" s="113"/>
      <c r="D16" s="113"/>
      <c r="E16" s="113"/>
      <c r="F16" s="110"/>
      <c r="G16" s="11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ht="15">
      <c r="A17" s="76"/>
      <c r="B17" s="225" t="s">
        <v>146</v>
      </c>
      <c r="C17" s="113"/>
      <c r="D17" s="113"/>
      <c r="E17" s="113"/>
      <c r="F17" s="110"/>
      <c r="G17" s="11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ht="15">
      <c r="A18" s="76"/>
      <c r="B18" s="225"/>
      <c r="C18" s="113"/>
      <c r="D18" s="113"/>
      <c r="E18" s="113"/>
      <c r="F18" s="110"/>
      <c r="G18" s="11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ht="15">
      <c r="A19" s="76"/>
      <c r="B19" s="225" t="s">
        <v>137</v>
      </c>
      <c r="C19" s="113"/>
      <c r="D19" s="113"/>
      <c r="E19" s="113"/>
      <c r="F19" s="110"/>
      <c r="G19" s="11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15">
      <c r="A20" s="76"/>
      <c r="B20" s="225" t="s">
        <v>138</v>
      </c>
      <c r="C20" s="113"/>
      <c r="D20" s="113"/>
      <c r="E20" s="113"/>
      <c r="F20" s="110"/>
      <c r="G20" s="11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ht="15">
      <c r="A21" s="76"/>
      <c r="B21" s="225" t="s">
        <v>139</v>
      </c>
      <c r="C21" s="113"/>
      <c r="D21" s="113"/>
      <c r="E21" s="113"/>
      <c r="F21" s="110"/>
      <c r="G21" s="11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ht="15">
      <c r="A22" s="76"/>
      <c r="B22" s="225" t="s">
        <v>140</v>
      </c>
      <c r="C22" s="113"/>
      <c r="D22" s="113"/>
      <c r="E22" s="113"/>
      <c r="F22" s="110"/>
      <c r="G22" s="11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15">
      <c r="A23" s="76"/>
      <c r="B23" s="225"/>
      <c r="C23" s="113"/>
      <c r="D23" s="113"/>
      <c r="E23" s="113"/>
      <c r="F23" s="110"/>
      <c r="G23" s="11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5.75" thickBot="1">
      <c r="A24" s="76"/>
      <c r="B24" s="225" t="s">
        <v>129</v>
      </c>
      <c r="C24" s="111"/>
      <c r="D24" s="111"/>
      <c r="E24" s="111"/>
      <c r="F24" s="226"/>
      <c r="G24" s="104"/>
      <c r="H24" s="104"/>
      <c r="I24" s="104"/>
      <c r="J24" s="10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 ht="15.75">
      <c r="A25" s="76"/>
      <c r="B25" s="20"/>
      <c r="C25" s="23" t="s">
        <v>134</v>
      </c>
      <c r="D25" s="275" t="s">
        <v>135</v>
      </c>
      <c r="E25" s="276"/>
      <c r="F25" s="186"/>
      <c r="G25" s="277" t="s">
        <v>17</v>
      </c>
      <c r="H25" s="278"/>
      <c r="I25" s="278"/>
      <c r="J25" s="279"/>
      <c r="K25" s="105"/>
      <c r="L25" s="105"/>
      <c r="M25" s="105"/>
      <c r="N25" s="105"/>
      <c r="O25" s="105"/>
      <c r="P25" s="105"/>
      <c r="Q25" s="105"/>
      <c r="R25" s="76"/>
      <c r="S25" s="76"/>
      <c r="T25" s="76"/>
      <c r="U25" s="76"/>
      <c r="V25" s="76"/>
    </row>
    <row r="26" spans="1:22" ht="16.5" thickBot="1">
      <c r="A26" s="76"/>
      <c r="B26" s="101" t="s">
        <v>12</v>
      </c>
      <c r="C26" s="30" t="s">
        <v>143</v>
      </c>
      <c r="D26" s="119" t="s">
        <v>136</v>
      </c>
      <c r="E26" s="114" t="s">
        <v>33</v>
      </c>
      <c r="F26" s="187" t="s">
        <v>107</v>
      </c>
      <c r="G26" s="115" t="s">
        <v>35</v>
      </c>
      <c r="H26" s="120" t="s">
        <v>31</v>
      </c>
      <c r="I26" s="120" t="s">
        <v>34</v>
      </c>
      <c r="J26" s="114" t="s">
        <v>73</v>
      </c>
      <c r="K26" s="105"/>
      <c r="L26" s="105"/>
      <c r="M26" s="105"/>
      <c r="N26" s="105"/>
      <c r="O26" s="105"/>
      <c r="P26" s="105"/>
      <c r="Q26" s="105"/>
      <c r="R26" s="76"/>
      <c r="S26" s="76"/>
      <c r="T26" s="76"/>
      <c r="U26" s="104"/>
      <c r="V26" s="104"/>
    </row>
    <row r="27" spans="1:22" ht="15">
      <c r="A27" s="76"/>
      <c r="B27" s="102">
        <v>2006</v>
      </c>
      <c r="C27" s="103">
        <f>+Membership!E26</f>
        <v>40</v>
      </c>
      <c r="D27" s="229">
        <v>30</v>
      </c>
      <c r="E27" s="230">
        <f>IF(C27&lt;&gt;0,(D27/C27),0)</f>
        <v>0.75</v>
      </c>
      <c r="F27" s="231"/>
      <c r="G27" s="232"/>
      <c r="H27" s="121"/>
      <c r="I27" s="121"/>
      <c r="J27" s="190"/>
      <c r="K27" s="105"/>
      <c r="L27" s="105"/>
      <c r="M27" s="105"/>
      <c r="N27" s="105"/>
      <c r="O27" s="105"/>
      <c r="P27" s="105"/>
      <c r="Q27" s="105"/>
      <c r="R27" s="76"/>
      <c r="S27" s="76"/>
      <c r="T27" s="118"/>
      <c r="U27" s="224" t="s">
        <v>90</v>
      </c>
      <c r="V27" s="224"/>
    </row>
    <row r="28" spans="1:22" ht="15">
      <c r="A28" s="76"/>
      <c r="B28" s="97">
        <v>2007</v>
      </c>
      <c r="C28" s="33">
        <f>+Membership!E27</f>
        <v>50</v>
      </c>
      <c r="D28" s="227">
        <v>35</v>
      </c>
      <c r="E28" s="11">
        <f>IF(C28&lt;&gt;0,(D28/C28),0)</f>
        <v>0.7</v>
      </c>
      <c r="F28" s="188">
        <v>0.7</v>
      </c>
      <c r="G28" s="34" t="str">
        <f>IF(E28&gt;0,(IF(E28&lt;F28,"No","Yes")),0)</f>
        <v>Yes</v>
      </c>
      <c r="H28" s="124" t="s">
        <v>31</v>
      </c>
      <c r="I28" s="35" t="str">
        <f>IF(E28&gt;0,(IF(E28/E27&lt;1.1,"No","Yes")),0)</f>
        <v>No</v>
      </c>
      <c r="J28" s="125" t="str">
        <f>IF(E28&gt;0,IF(SUM(U28:V28)&gt;0,"Yes","No"),0)</f>
        <v>Yes</v>
      </c>
      <c r="K28" s="105"/>
      <c r="L28" s="105"/>
      <c r="M28" s="105"/>
      <c r="N28" s="105"/>
      <c r="O28" s="105"/>
      <c r="P28" s="105"/>
      <c r="Q28" s="105"/>
      <c r="R28" s="76"/>
      <c r="S28" s="76"/>
      <c r="T28" s="118"/>
      <c r="U28" s="224">
        <f>IF(G28="Yes",1,0)</f>
        <v>1</v>
      </c>
      <c r="V28" s="224">
        <f>IF(I28="Yes",1,0)</f>
        <v>0</v>
      </c>
    </row>
    <row r="29" spans="1:22" ht="15">
      <c r="A29" s="76"/>
      <c r="B29" s="97">
        <v>2008</v>
      </c>
      <c r="C29" s="33">
        <f>+Membership!E28</f>
        <v>43</v>
      </c>
      <c r="D29" s="227">
        <v>25</v>
      </c>
      <c r="E29" s="11">
        <f>IF(C29&lt;&gt;0,(D29/C29),0)</f>
        <v>0.5813953488372093</v>
      </c>
      <c r="F29" s="188">
        <v>0.7</v>
      </c>
      <c r="G29" s="34" t="str">
        <f>IF(E29&gt;0,(IF(E29&lt;F29,"No","Yes")),0)</f>
        <v>No</v>
      </c>
      <c r="H29" s="124" t="s">
        <v>31</v>
      </c>
      <c r="I29" s="35" t="str">
        <f>IF(E29&gt;0,(IF(E29/E28&lt;1.1,"No","Yes")),0)</f>
        <v>No</v>
      </c>
      <c r="J29" s="125" t="str">
        <f>IF(E29&gt;0,IF(SUM(U29:V29)&gt;0,"Yes","No"),0)</f>
        <v>No</v>
      </c>
      <c r="K29" s="105"/>
      <c r="L29" s="105"/>
      <c r="M29" s="105"/>
      <c r="N29" s="105"/>
      <c r="O29" s="105"/>
      <c r="P29" s="105"/>
      <c r="Q29" s="105"/>
      <c r="R29" s="76"/>
      <c r="S29" s="76"/>
      <c r="T29" s="118"/>
      <c r="U29" s="224">
        <f>IF(G29="Yes",1,0)</f>
        <v>0</v>
      </c>
      <c r="V29" s="224">
        <f>IF(I29="Yes",1,0)</f>
        <v>0</v>
      </c>
    </row>
    <row r="30" spans="1:22" ht="15">
      <c r="A30" s="76"/>
      <c r="B30" s="97">
        <v>2009</v>
      </c>
      <c r="C30" s="33">
        <f>+Membership!E29</f>
        <v>45</v>
      </c>
      <c r="D30" s="227">
        <v>30</v>
      </c>
      <c r="E30" s="11">
        <f>IF(C30&lt;&gt;0,(D30/C30),0)</f>
        <v>0.6666666666666666</v>
      </c>
      <c r="F30" s="188">
        <v>0.7</v>
      </c>
      <c r="G30" s="34" t="str">
        <f>IF(E30&gt;0,(IF(E30&lt;F30,"No","Yes")),0)</f>
        <v>No</v>
      </c>
      <c r="H30" s="124" t="s">
        <v>31</v>
      </c>
      <c r="I30" s="35" t="str">
        <f>IF(E30&gt;0,(IF(E30/E29&lt;1.1,"No","Yes")),0)</f>
        <v>Yes</v>
      </c>
      <c r="J30" s="125" t="str">
        <f>IF(E30&gt;0,IF(SUM(U30:V30)&gt;0,"Yes","No"),0)</f>
        <v>Yes</v>
      </c>
      <c r="K30" s="105"/>
      <c r="L30" s="105"/>
      <c r="M30" s="105"/>
      <c r="N30" s="105"/>
      <c r="O30" s="105"/>
      <c r="P30" s="105"/>
      <c r="Q30" s="105"/>
      <c r="R30" s="76"/>
      <c r="S30" s="76"/>
      <c r="T30" s="118"/>
      <c r="U30" s="224">
        <f>IF(G30="Yes",1,0)</f>
        <v>0</v>
      </c>
      <c r="V30" s="224">
        <f>IF(I30="Yes",1,0)</f>
        <v>1</v>
      </c>
    </row>
    <row r="31" spans="1:22" ht="15.75" thickBot="1">
      <c r="A31" s="76"/>
      <c r="B31" s="98">
        <v>2010</v>
      </c>
      <c r="C31" s="40">
        <f>+Membership!E30</f>
        <v>55</v>
      </c>
      <c r="D31" s="228">
        <v>50</v>
      </c>
      <c r="E31" s="12">
        <f>IF(C31&lt;&gt;0,(D31/C31),0)</f>
        <v>0.9090909090909091</v>
      </c>
      <c r="F31" s="189">
        <v>0.7</v>
      </c>
      <c r="G31" s="43" t="str">
        <f>IF(E31&gt;0,(IF(E31&lt;F31,"No","Yes")),0)</f>
        <v>Yes</v>
      </c>
      <c r="H31" s="127" t="s">
        <v>31</v>
      </c>
      <c r="I31" s="44" t="str">
        <f>IF(E31&gt;0,(IF(E31/E30&lt;1.1,"No","Yes")),0)</f>
        <v>Yes</v>
      </c>
      <c r="J31" s="128" t="str">
        <f>IF(E31&gt;0,IF(SUM(U31:V31)&gt;0,"Yes","No"),0)</f>
        <v>Yes</v>
      </c>
      <c r="K31" s="105"/>
      <c r="L31" s="105"/>
      <c r="M31" s="105"/>
      <c r="N31" s="105"/>
      <c r="O31" s="105"/>
      <c r="P31" s="105"/>
      <c r="Q31" s="105"/>
      <c r="R31" s="76"/>
      <c r="S31" s="76"/>
      <c r="T31" s="118"/>
      <c r="U31" s="224">
        <f>IF(G31="Yes",1,0)</f>
        <v>1</v>
      </c>
      <c r="V31" s="224">
        <f>IF(I31="Yes",1,0)</f>
        <v>1</v>
      </c>
    </row>
    <row r="32" spans="1:22" ht="15">
      <c r="A32" s="76"/>
      <c r="B32" s="76"/>
      <c r="C32" s="106"/>
      <c r="D32" s="107"/>
      <c r="E32" s="107"/>
      <c r="F32" s="108"/>
      <c r="G32" s="106"/>
      <c r="H32" s="106"/>
      <c r="I32" s="106"/>
      <c r="J32" s="107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107"/>
      <c r="V32" s="107"/>
    </row>
    <row r="33" spans="1:22" ht="15">
      <c r="A33" s="76"/>
      <c r="B33" s="76"/>
      <c r="C33" s="76"/>
      <c r="D33" s="76"/>
      <c r="E33" s="76"/>
      <c r="F33" s="110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ht="15">
      <c r="A34" s="76"/>
      <c r="B34" s="76"/>
      <c r="C34" s="76"/>
      <c r="D34" s="76"/>
      <c r="E34" s="76"/>
      <c r="F34" s="11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ht="15">
      <c r="A35" s="76"/>
      <c r="B35" s="76"/>
      <c r="C35" s="76"/>
      <c r="D35" s="76"/>
      <c r="E35" s="76"/>
      <c r="F35" s="11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ht="15">
      <c r="A36" s="76"/>
      <c r="B36" s="76"/>
      <c r="C36" s="76"/>
      <c r="D36" s="76"/>
      <c r="E36" s="76"/>
      <c r="F36" s="110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15">
      <c r="A37" s="76"/>
      <c r="B37" s="76"/>
      <c r="C37" s="76"/>
      <c r="D37" s="76"/>
      <c r="E37" s="76"/>
      <c r="F37" s="110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5">
      <c r="A38" s="76"/>
      <c r="B38" s="76"/>
      <c r="C38" s="76"/>
      <c r="D38" s="76"/>
      <c r="E38" s="76"/>
      <c r="F38" s="110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ht="15">
      <c r="A39" s="76"/>
      <c r="B39" s="76"/>
      <c r="C39" s="76"/>
      <c r="D39" s="76"/>
      <c r="E39" s="76"/>
      <c r="F39" s="110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ht="15">
      <c r="A40" s="76"/>
      <c r="B40" s="76"/>
      <c r="C40" s="76"/>
      <c r="D40" s="76"/>
      <c r="E40" s="76"/>
      <c r="F40" s="110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ht="15">
      <c r="A41" s="76"/>
      <c r="B41" s="76"/>
      <c r="C41" s="76"/>
      <c r="D41" s="76"/>
      <c r="E41" s="76"/>
      <c r="F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ht="15">
      <c r="A42" s="76"/>
      <c r="B42" s="76"/>
      <c r="C42" s="76"/>
      <c r="D42" s="76"/>
      <c r="E42" s="76"/>
      <c r="F42" s="110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ht="15">
      <c r="A43" s="76"/>
      <c r="B43" s="76"/>
      <c r="C43" s="76"/>
      <c r="D43" s="76"/>
      <c r="E43" s="76"/>
      <c r="F43" s="110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ht="15">
      <c r="A44" s="76"/>
      <c r="B44" s="76"/>
      <c r="C44" s="76"/>
      <c r="D44" s="76"/>
      <c r="E44" s="76"/>
      <c r="F44" s="110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ht="15">
      <c r="A45" s="76"/>
      <c r="B45" s="76"/>
      <c r="C45" s="76"/>
      <c r="D45" s="76"/>
      <c r="E45" s="76"/>
      <c r="F45" s="110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ht="15">
      <c r="A46" s="76"/>
      <c r="B46" s="76"/>
      <c r="C46" s="76"/>
      <c r="D46" s="76"/>
      <c r="E46" s="76"/>
      <c r="F46" s="110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ht="15">
      <c r="A47" s="76"/>
      <c r="B47" s="76"/>
      <c r="C47" s="76"/>
      <c r="D47" s="76"/>
      <c r="E47" s="76"/>
      <c r="F47" s="110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ht="15">
      <c r="A48" s="76"/>
      <c r="B48" s="76"/>
      <c r="C48" s="76"/>
      <c r="D48" s="76"/>
      <c r="E48" s="76"/>
      <c r="F48" s="110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ht="15">
      <c r="A49" s="76"/>
      <c r="B49" s="76"/>
      <c r="C49" s="76"/>
      <c r="D49" s="76"/>
      <c r="E49" s="76"/>
      <c r="F49" s="110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ht="15">
      <c r="A50" s="76"/>
      <c r="B50" s="76"/>
      <c r="C50" s="76"/>
      <c r="D50" s="76"/>
      <c r="E50" s="76"/>
      <c r="F50" s="110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ht="15">
      <c r="A51" s="76"/>
      <c r="B51" s="76"/>
      <c r="C51" s="76"/>
      <c r="D51" s="76"/>
      <c r="E51" s="76"/>
      <c r="F51" s="110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5">
      <c r="A52" s="76"/>
      <c r="B52" s="76"/>
      <c r="C52" s="76"/>
      <c r="D52" s="76"/>
      <c r="E52" s="76"/>
      <c r="F52" s="110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1:22" ht="15">
      <c r="A53" s="76"/>
      <c r="B53" s="76"/>
      <c r="C53" s="76"/>
      <c r="D53" s="76"/>
      <c r="E53" s="76"/>
      <c r="F53" s="110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1:22" ht="15">
      <c r="A54" s="76"/>
      <c r="B54" s="76"/>
      <c r="C54" s="76"/>
      <c r="D54" s="76"/>
      <c r="E54" s="76"/>
      <c r="F54" s="110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1:22" ht="15">
      <c r="A55" s="76"/>
      <c r="B55" s="76"/>
      <c r="C55" s="76"/>
      <c r="D55" s="76"/>
      <c r="E55" s="76"/>
      <c r="F55" s="110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5">
      <c r="A56" s="76"/>
      <c r="B56" s="76"/>
      <c r="C56" s="76"/>
      <c r="D56" s="76"/>
      <c r="E56" s="76"/>
      <c r="F56" s="110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15">
      <c r="A57" s="76"/>
      <c r="B57" s="76"/>
      <c r="C57" s="76"/>
      <c r="D57" s="76"/>
      <c r="E57" s="76"/>
      <c r="F57" s="110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</sheetData>
  <sheetProtection sheet="1"/>
  <mergeCells count="5">
    <mergeCell ref="D25:E25"/>
    <mergeCell ref="G25:J25"/>
    <mergeCell ref="B1:I1"/>
    <mergeCell ref="D3:E3"/>
    <mergeCell ref="G3:J3"/>
  </mergeCells>
  <conditionalFormatting sqref="D5:D9 D27:D31">
    <cfRule type="cellIs" priority="1" dxfId="1" operator="lessThan" stopIfTrue="1">
      <formula>0</formula>
    </cfRule>
  </conditionalFormatting>
  <conditionalFormatting sqref="I6:J9 G6:G9 G28:G31 I28:J31">
    <cfRule type="cellIs" priority="2" dxfId="0" operator="equal" stopIfTrue="1">
      <formula>"Yes"</formula>
    </cfRule>
    <cfRule type="cellIs" priority="3" dxfId="1" operator="equal" stopIfTrue="1">
      <formula>"No"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showZeros="0" zoomScale="90" zoomScaleNormal="90" workbookViewId="0" topLeftCell="A1">
      <selection activeCell="D3" sqref="D3:E3"/>
    </sheetView>
  </sheetViews>
  <sheetFormatPr defaultColWidth="9.140625" defaultRowHeight="12.75"/>
  <cols>
    <col min="1" max="1" width="2.7109375" style="8" customWidth="1"/>
    <col min="2" max="2" width="3.421875" style="8" customWidth="1"/>
    <col min="3" max="3" width="11.421875" style="8" customWidth="1"/>
    <col min="4" max="4" width="11.00390625" style="8" customWidth="1"/>
    <col min="5" max="6" width="10.421875" style="8" customWidth="1"/>
    <col min="7" max="7" width="11.140625" style="8" customWidth="1"/>
    <col min="8" max="8" width="10.7109375" style="8" customWidth="1"/>
    <col min="9" max="9" width="13.7109375" style="8" customWidth="1"/>
    <col min="10" max="10" width="9.140625" style="8" customWidth="1"/>
    <col min="11" max="11" width="10.8515625" style="8" customWidth="1"/>
    <col min="12" max="12" width="9.140625" style="8" customWidth="1"/>
    <col min="13" max="13" width="2.421875" style="8" customWidth="1"/>
    <col min="14" max="16384" width="9.140625" style="8" customWidth="1"/>
  </cols>
  <sheetData>
    <row r="1" spans="1:21" ht="24" customHeight="1">
      <c r="A1" s="76"/>
      <c r="B1" s="239" t="s">
        <v>75</v>
      </c>
      <c r="C1" s="240"/>
      <c r="D1" s="240"/>
      <c r="E1" s="240"/>
      <c r="F1" s="240"/>
      <c r="G1" s="240"/>
      <c r="H1" s="240"/>
      <c r="I1" s="240"/>
      <c r="J1" s="240"/>
      <c r="K1" s="240"/>
      <c r="L1" s="241"/>
      <c r="M1" s="76"/>
      <c r="N1" s="76"/>
      <c r="O1" s="76"/>
      <c r="P1" s="76"/>
      <c r="Q1" s="76"/>
      <c r="R1" s="76"/>
      <c r="S1" s="76"/>
      <c r="T1" s="76"/>
      <c r="U1" s="76"/>
    </row>
    <row r="2" spans="1:21" ht="15">
      <c r="A2" s="76"/>
      <c r="B2" s="76"/>
      <c r="C2" s="76"/>
      <c r="D2" s="104"/>
      <c r="E2" s="104"/>
      <c r="F2" s="104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5.75">
      <c r="A3" s="76"/>
      <c r="B3" s="76"/>
      <c r="C3" s="118" t="s">
        <v>36</v>
      </c>
      <c r="D3" s="244" t="s">
        <v>85</v>
      </c>
      <c r="E3" s="246"/>
      <c r="F3" s="147" t="s">
        <v>37</v>
      </c>
      <c r="G3" s="164">
        <v>1444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5">
      <c r="A4" s="76"/>
      <c r="B4" s="76"/>
      <c r="C4" s="76"/>
      <c r="D4" s="107"/>
      <c r="E4" s="149"/>
      <c r="F4" s="149"/>
      <c r="G4" s="104"/>
      <c r="H4" s="104"/>
      <c r="I4" s="104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5.75">
      <c r="A5" s="76"/>
      <c r="B5" s="76"/>
      <c r="C5" s="242" t="s">
        <v>38</v>
      </c>
      <c r="D5" s="243"/>
      <c r="E5" s="244" t="s">
        <v>86</v>
      </c>
      <c r="F5" s="245"/>
      <c r="G5" s="245"/>
      <c r="H5" s="245"/>
      <c r="I5" s="246"/>
      <c r="J5" s="10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">
      <c r="A6" s="76"/>
      <c r="B6" s="76"/>
      <c r="C6" s="150"/>
      <c r="D6" s="153"/>
      <c r="E6" s="154"/>
      <c r="F6" s="154"/>
      <c r="G6" s="154"/>
      <c r="H6" s="154"/>
      <c r="I6" s="154"/>
      <c r="J6" s="10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0.25">
      <c r="A7" s="76"/>
      <c r="B7" s="76"/>
      <c r="C7" s="155" t="s">
        <v>61</v>
      </c>
      <c r="D7" s="76"/>
      <c r="E7" s="107"/>
      <c r="F7" s="107"/>
      <c r="G7" s="107"/>
      <c r="H7" s="107"/>
      <c r="I7" s="10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5.75">
      <c r="A8" s="76"/>
      <c r="B8" s="156"/>
      <c r="C8" s="156"/>
      <c r="D8" s="76"/>
      <c r="E8" s="76"/>
      <c r="F8" s="157" t="s">
        <v>13</v>
      </c>
      <c r="G8" s="76"/>
      <c r="H8" s="157" t="s">
        <v>72</v>
      </c>
      <c r="I8" s="76"/>
      <c r="J8" s="157" t="s">
        <v>72</v>
      </c>
      <c r="K8" s="76"/>
      <c r="L8" s="157" t="s">
        <v>73</v>
      </c>
      <c r="M8" s="76"/>
      <c r="N8" s="76"/>
      <c r="O8" s="76"/>
      <c r="P8" s="76"/>
      <c r="Q8" s="76"/>
      <c r="R8" s="76"/>
      <c r="S8" s="76"/>
      <c r="T8" s="76" t="s">
        <v>96</v>
      </c>
      <c r="U8" s="76"/>
    </row>
    <row r="9" spans="1:21" ht="15.75">
      <c r="A9" s="76"/>
      <c r="B9" s="156">
        <v>1</v>
      </c>
      <c r="C9" s="156" t="s">
        <v>39</v>
      </c>
      <c r="D9" s="76"/>
      <c r="E9" s="158" t="s">
        <v>47</v>
      </c>
      <c r="F9" s="165">
        <f>+Training!D7</f>
        <v>0</v>
      </c>
      <c r="G9" s="159" t="s">
        <v>44</v>
      </c>
      <c r="H9" s="234"/>
      <c r="I9" s="159" t="s">
        <v>45</v>
      </c>
      <c r="J9" s="165">
        <f>+Training!F7</f>
        <v>0</v>
      </c>
      <c r="K9" s="159" t="s">
        <v>46</v>
      </c>
      <c r="L9" s="124">
        <f>+Training!G7</f>
        <v>0</v>
      </c>
      <c r="M9" s="76"/>
      <c r="N9" s="76"/>
      <c r="O9" s="76"/>
      <c r="P9" s="76"/>
      <c r="Q9" s="76"/>
      <c r="R9" s="76"/>
      <c r="S9" s="76"/>
      <c r="T9" s="76"/>
      <c r="U9" s="76">
        <f>IF(L9="Yes",1,0)</f>
        <v>0</v>
      </c>
    </row>
    <row r="10" spans="1:21" ht="15.75">
      <c r="A10" s="76"/>
      <c r="B10" s="156"/>
      <c r="C10" s="156"/>
      <c r="D10" s="118"/>
      <c r="E10" s="152"/>
      <c r="F10" s="111"/>
      <c r="G10" s="152"/>
      <c r="H10" s="111"/>
      <c r="I10" s="152"/>
      <c r="J10" s="111"/>
      <c r="K10" s="113"/>
      <c r="L10" s="112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.75">
      <c r="A11" s="76"/>
      <c r="B11" s="156">
        <v>2</v>
      </c>
      <c r="C11" s="156" t="s">
        <v>40</v>
      </c>
      <c r="D11" s="76"/>
      <c r="E11" s="151" t="s">
        <v>48</v>
      </c>
      <c r="F11" s="165">
        <f>+Membership!D6</f>
        <v>0</v>
      </c>
      <c r="G11" s="152" t="s">
        <v>50</v>
      </c>
      <c r="H11" s="165">
        <f>+Membership!H6</f>
        <v>0</v>
      </c>
      <c r="I11" s="160" t="s">
        <v>93</v>
      </c>
      <c r="J11" s="110"/>
      <c r="K11" s="76"/>
      <c r="L11" s="110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.75">
      <c r="A12" s="76"/>
      <c r="B12" s="156"/>
      <c r="C12" s="156"/>
      <c r="D12" s="118"/>
      <c r="E12" s="152" t="s">
        <v>49</v>
      </c>
      <c r="F12" s="124">
        <f>+Membership!C6</f>
        <v>0</v>
      </c>
      <c r="G12" s="152" t="s">
        <v>51</v>
      </c>
      <c r="H12" s="124">
        <f>+Membership!G6</f>
        <v>0</v>
      </c>
      <c r="I12" s="161" t="s">
        <v>52</v>
      </c>
      <c r="J12" s="124">
        <f>+Membership!K6</f>
        <v>0</v>
      </c>
      <c r="K12" s="159" t="s">
        <v>46</v>
      </c>
      <c r="L12" s="124">
        <f>+Membership!L6</f>
        <v>0</v>
      </c>
      <c r="M12" s="159"/>
      <c r="N12" s="111"/>
      <c r="O12" s="111"/>
      <c r="P12" s="111"/>
      <c r="Q12" s="111"/>
      <c r="R12" s="76"/>
      <c r="S12" s="76"/>
      <c r="T12" s="76"/>
      <c r="U12" s="76">
        <f>IF(L12="Yes",1,0)</f>
        <v>0</v>
      </c>
    </row>
    <row r="13" spans="1:21" ht="15.75">
      <c r="A13" s="76"/>
      <c r="B13" s="156"/>
      <c r="C13" s="156"/>
      <c r="D13" s="118"/>
      <c r="E13" s="152"/>
      <c r="F13" s="111"/>
      <c r="G13" s="152"/>
      <c r="H13" s="111"/>
      <c r="I13" s="152"/>
      <c r="J13" s="111"/>
      <c r="K13" s="147"/>
      <c r="L13" s="111"/>
      <c r="M13" s="159"/>
      <c r="N13" s="111"/>
      <c r="O13" s="111"/>
      <c r="P13" s="111"/>
      <c r="Q13" s="111"/>
      <c r="R13" s="76"/>
      <c r="S13" s="76"/>
      <c r="T13" s="76"/>
      <c r="U13" s="76"/>
    </row>
    <row r="14" spans="1:21" ht="15.75">
      <c r="A14" s="76"/>
      <c r="B14" s="156">
        <v>3</v>
      </c>
      <c r="C14" s="156" t="s">
        <v>41</v>
      </c>
      <c r="D14" s="76"/>
      <c r="E14" s="151" t="s">
        <v>54</v>
      </c>
      <c r="F14" s="124">
        <f>+Support!C7</f>
        <v>0</v>
      </c>
      <c r="G14" s="152" t="s">
        <v>53</v>
      </c>
      <c r="H14" s="124">
        <f>+Support!D7</f>
        <v>0</v>
      </c>
      <c r="I14" s="76"/>
      <c r="J14" s="110"/>
      <c r="K14" s="152" t="s">
        <v>46</v>
      </c>
      <c r="L14" s="124">
        <f>+Support!E7</f>
        <v>0</v>
      </c>
      <c r="M14" s="76"/>
      <c r="N14" s="76"/>
      <c r="O14" s="76"/>
      <c r="P14" s="76"/>
      <c r="Q14" s="76"/>
      <c r="R14" s="76"/>
      <c r="S14" s="76"/>
      <c r="T14" s="76"/>
      <c r="U14" s="76">
        <f>IF(L14="Yes",1,0)</f>
        <v>0</v>
      </c>
    </row>
    <row r="15" spans="1:21" ht="15.75">
      <c r="A15" s="76"/>
      <c r="B15" s="156"/>
      <c r="C15" s="156"/>
      <c r="D15" s="118"/>
      <c r="E15" s="152"/>
      <c r="F15" s="111"/>
      <c r="G15" s="152"/>
      <c r="H15" s="111"/>
      <c r="I15" s="113"/>
      <c r="J15" s="111"/>
      <c r="K15" s="76"/>
      <c r="L15" s="108"/>
      <c r="M15" s="76"/>
      <c r="N15" s="76"/>
      <c r="O15" s="76"/>
      <c r="P15" s="76"/>
      <c r="Q15" s="76"/>
      <c r="R15" s="76"/>
      <c r="S15" s="76"/>
      <c r="T15" s="76"/>
      <c r="U15" s="76"/>
    </row>
    <row r="16" spans="1:21" ht="15.75">
      <c r="A16" s="76"/>
      <c r="B16" s="156">
        <v>4</v>
      </c>
      <c r="C16" s="156" t="s">
        <v>29</v>
      </c>
      <c r="D16" s="76"/>
      <c r="E16" s="151" t="s">
        <v>55</v>
      </c>
      <c r="F16" s="165">
        <f>+Advancement!C7</f>
        <v>0.6</v>
      </c>
      <c r="G16" s="152" t="s">
        <v>44</v>
      </c>
      <c r="H16" s="165">
        <f>+Advancement!F6</f>
        <v>0</v>
      </c>
      <c r="I16" s="152" t="s">
        <v>45</v>
      </c>
      <c r="J16" s="165">
        <f>+Advancement!F7</f>
        <v>0</v>
      </c>
      <c r="K16" s="152" t="s">
        <v>46</v>
      </c>
      <c r="L16" s="124">
        <f>+Advancement!J7</f>
        <v>0</v>
      </c>
      <c r="M16" s="76"/>
      <c r="N16" s="76"/>
      <c r="O16" s="76"/>
      <c r="P16" s="76"/>
      <c r="Q16" s="76"/>
      <c r="R16" s="76"/>
      <c r="S16" s="76"/>
      <c r="T16" s="76"/>
      <c r="U16" s="76">
        <f>IF(L16="Yes",1,0)</f>
        <v>0</v>
      </c>
    </row>
    <row r="17" spans="1:21" ht="15.75">
      <c r="A17" s="76"/>
      <c r="B17" s="156"/>
      <c r="C17" s="156"/>
      <c r="D17" s="118"/>
      <c r="E17" s="152"/>
      <c r="F17" s="111"/>
      <c r="G17" s="152"/>
      <c r="H17" s="111"/>
      <c r="I17" s="152"/>
      <c r="J17" s="166"/>
      <c r="K17" s="113"/>
      <c r="L17" s="112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5.75">
      <c r="A18" s="76"/>
      <c r="B18" s="156">
        <v>5</v>
      </c>
      <c r="C18" s="156" t="s">
        <v>42</v>
      </c>
      <c r="D18" s="76"/>
      <c r="E18" s="162" t="s">
        <v>56</v>
      </c>
      <c r="F18" s="165">
        <f>+Program!F6</f>
        <v>0.7</v>
      </c>
      <c r="G18" s="161" t="s">
        <v>44</v>
      </c>
      <c r="H18" s="165">
        <f>+Program!E5</f>
        <v>0</v>
      </c>
      <c r="I18" s="161" t="s">
        <v>45</v>
      </c>
      <c r="J18" s="165">
        <f>+Program!E6</f>
        <v>0</v>
      </c>
      <c r="K18" s="152" t="s">
        <v>46</v>
      </c>
      <c r="L18" s="124">
        <f>+Program!J6</f>
        <v>0</v>
      </c>
      <c r="M18" s="76"/>
      <c r="N18" s="76"/>
      <c r="O18" s="76"/>
      <c r="P18" s="76"/>
      <c r="Q18" s="76"/>
      <c r="R18" s="76"/>
      <c r="S18" s="76"/>
      <c r="T18" s="76"/>
      <c r="U18" s="76">
        <f>IF(L18="Yes",1,0)</f>
        <v>0</v>
      </c>
    </row>
    <row r="19" spans="1:21" ht="15.75">
      <c r="A19" s="76"/>
      <c r="B19" s="156"/>
      <c r="C19" s="156"/>
      <c r="D19" s="76"/>
      <c r="E19" s="163" t="s">
        <v>87</v>
      </c>
      <c r="F19" s="165">
        <v>0.1</v>
      </c>
      <c r="G19" s="153" t="s">
        <v>88</v>
      </c>
      <c r="H19" s="111"/>
      <c r="I19" s="147"/>
      <c r="J19" s="111"/>
      <c r="K19" s="152"/>
      <c r="L19" s="111"/>
      <c r="M19" s="113"/>
      <c r="N19" s="105"/>
      <c r="O19" s="105"/>
      <c r="P19" s="105"/>
      <c r="Q19" s="105"/>
      <c r="R19" s="76"/>
      <c r="S19" s="76"/>
      <c r="T19" s="76"/>
      <c r="U19" s="76"/>
    </row>
    <row r="20" spans="1:21" ht="15.75">
      <c r="A20" s="76"/>
      <c r="B20" s="156"/>
      <c r="C20" s="156"/>
      <c r="D20" s="76"/>
      <c r="E20" s="163"/>
      <c r="F20" s="113"/>
      <c r="G20" s="147"/>
      <c r="H20" s="111"/>
      <c r="I20" s="147"/>
      <c r="J20" s="111"/>
      <c r="K20" s="152"/>
      <c r="L20" s="111"/>
      <c r="M20" s="113"/>
      <c r="N20" s="105"/>
      <c r="O20" s="105"/>
      <c r="P20" s="105"/>
      <c r="Q20" s="105"/>
      <c r="R20" s="76"/>
      <c r="S20" s="76"/>
      <c r="T20" s="76"/>
      <c r="U20" s="76"/>
    </row>
    <row r="21" spans="1:21" ht="15.75">
      <c r="A21" s="76"/>
      <c r="B21" s="156">
        <v>6</v>
      </c>
      <c r="C21" s="156" t="s">
        <v>43</v>
      </c>
      <c r="D21" s="76" t="s">
        <v>74</v>
      </c>
      <c r="E21" s="76"/>
      <c r="F21" s="76"/>
      <c r="G21" s="76"/>
      <c r="H21" s="76"/>
      <c r="I21" s="76"/>
      <c r="J21" s="123"/>
      <c r="K21" s="152" t="s">
        <v>46</v>
      </c>
      <c r="L21" s="124" t="str">
        <f>IF(COUNTA(J21)&gt;0,"Yes","No")</f>
        <v>No</v>
      </c>
      <c r="M21" s="76"/>
      <c r="N21" s="76"/>
      <c r="O21" s="76"/>
      <c r="P21" s="76"/>
      <c r="Q21" s="76"/>
      <c r="R21" s="76"/>
      <c r="S21" s="76"/>
      <c r="T21" s="76"/>
      <c r="U21" s="76">
        <f>IF(L21="Yes",1,0)</f>
        <v>0</v>
      </c>
    </row>
    <row r="22" spans="1:21" ht="15.75">
      <c r="A22" s="76"/>
      <c r="B22" s="156"/>
      <c r="C22" s="156"/>
      <c r="D22" s="76"/>
      <c r="E22" s="76"/>
      <c r="F22" s="76"/>
      <c r="G22" s="76"/>
      <c r="H22" s="76"/>
      <c r="I22" s="76"/>
      <c r="J22" s="76"/>
      <c r="K22" s="118"/>
      <c r="L22" s="111"/>
      <c r="M22" s="159"/>
      <c r="N22" s="111"/>
      <c r="O22" s="111"/>
      <c r="P22" s="111"/>
      <c r="Q22" s="111"/>
      <c r="R22" s="76"/>
      <c r="S22" s="76"/>
      <c r="T22" s="76"/>
      <c r="U22" s="76"/>
    </row>
    <row r="23" spans="1:21" ht="15.75">
      <c r="A23" s="76"/>
      <c r="B23" s="76"/>
      <c r="C23" s="156" t="s">
        <v>58</v>
      </c>
      <c r="D23" s="76" t="s">
        <v>91</v>
      </c>
      <c r="E23" s="76"/>
      <c r="F23" s="76"/>
      <c r="G23" s="76"/>
      <c r="H23" s="76"/>
      <c r="I23" s="76"/>
      <c r="J23" s="104"/>
      <c r="K23" s="76"/>
      <c r="L23" s="167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5">
      <c r="A24" s="76"/>
      <c r="B24" s="76"/>
      <c r="C24" s="76" t="s">
        <v>59</v>
      </c>
      <c r="D24" s="76"/>
      <c r="E24" s="247" t="s">
        <v>63</v>
      </c>
      <c r="F24" s="248"/>
      <c r="G24" s="248"/>
      <c r="H24" s="248"/>
      <c r="I24" s="248"/>
      <c r="J24" s="248"/>
      <c r="K24" s="248"/>
      <c r="L24" s="123"/>
      <c r="M24" s="105"/>
      <c r="N24" s="76"/>
      <c r="O24" s="76"/>
      <c r="P24" s="76"/>
      <c r="Q24" s="76"/>
      <c r="R24" s="76"/>
      <c r="S24" s="76"/>
      <c r="T24" s="76"/>
      <c r="U24" s="76"/>
    </row>
    <row r="25" spans="1:21" ht="15">
      <c r="A25" s="76"/>
      <c r="B25" s="76"/>
      <c r="C25" s="76" t="s">
        <v>60</v>
      </c>
      <c r="D25" s="76"/>
      <c r="E25" s="247" t="s">
        <v>57</v>
      </c>
      <c r="F25" s="248"/>
      <c r="G25" s="248"/>
      <c r="H25" s="248"/>
      <c r="I25" s="248"/>
      <c r="J25" s="248"/>
      <c r="K25" s="235"/>
      <c r="L25" s="168"/>
      <c r="M25" s="105"/>
      <c r="N25" s="76"/>
      <c r="O25" s="76"/>
      <c r="P25" s="76"/>
      <c r="Q25" s="76"/>
      <c r="R25" s="76"/>
      <c r="S25" s="76"/>
      <c r="T25" s="76"/>
      <c r="U25" s="76"/>
    </row>
    <row r="26" spans="1:21" ht="15">
      <c r="A26" s="76"/>
      <c r="B26" s="76"/>
      <c r="C26" s="76" t="s">
        <v>110</v>
      </c>
      <c r="D26" s="118"/>
      <c r="E26" s="254"/>
      <c r="F26" s="254"/>
      <c r="G26" s="254"/>
      <c r="H26" s="254"/>
      <c r="I26" s="254"/>
      <c r="J26" s="249" t="s">
        <v>64</v>
      </c>
      <c r="K26" s="250"/>
      <c r="L26" s="123"/>
      <c r="M26" s="105"/>
      <c r="N26" s="76"/>
      <c r="O26" s="76"/>
      <c r="P26" s="76"/>
      <c r="Q26" s="76"/>
      <c r="R26" s="76"/>
      <c r="S26" s="76"/>
      <c r="T26" s="76"/>
      <c r="U26" s="76"/>
    </row>
    <row r="27" spans="1:21" ht="15">
      <c r="A27" s="76"/>
      <c r="B27" s="76"/>
      <c r="C27" s="76" t="s">
        <v>110</v>
      </c>
      <c r="D27" s="118"/>
      <c r="E27" s="255"/>
      <c r="F27" s="256"/>
      <c r="G27" s="256"/>
      <c r="H27" s="256"/>
      <c r="I27" s="257"/>
      <c r="J27" s="249" t="s">
        <v>64</v>
      </c>
      <c r="K27" s="250"/>
      <c r="L27" s="123"/>
      <c r="M27" s="105"/>
      <c r="N27" s="76"/>
      <c r="O27" s="76"/>
      <c r="P27" s="76"/>
      <c r="Q27" s="76"/>
      <c r="R27" s="76"/>
      <c r="S27" s="76"/>
      <c r="T27" s="76"/>
      <c r="U27" s="76"/>
    </row>
    <row r="28" spans="1:21" ht="15">
      <c r="A28" s="76"/>
      <c r="B28" s="76"/>
      <c r="C28" s="76" t="s">
        <v>110</v>
      </c>
      <c r="D28" s="118"/>
      <c r="E28" s="255"/>
      <c r="F28" s="256"/>
      <c r="G28" s="256"/>
      <c r="H28" s="256"/>
      <c r="I28" s="257"/>
      <c r="J28" s="249" t="s">
        <v>64</v>
      </c>
      <c r="K28" s="250"/>
      <c r="L28" s="123"/>
      <c r="M28" s="105"/>
      <c r="N28" s="76"/>
      <c r="O28" s="76"/>
      <c r="P28" s="76"/>
      <c r="Q28" s="76"/>
      <c r="R28" s="76"/>
      <c r="S28" s="76"/>
      <c r="T28" s="76"/>
      <c r="U28" s="76"/>
    </row>
    <row r="29" spans="1:21" ht="15">
      <c r="A29" s="76"/>
      <c r="B29" s="76"/>
      <c r="C29" s="76"/>
      <c r="D29" s="76"/>
      <c r="E29" s="107"/>
      <c r="F29" s="107"/>
      <c r="G29" s="149"/>
      <c r="H29" s="107"/>
      <c r="I29" s="107"/>
      <c r="J29" s="76"/>
      <c r="K29" s="76"/>
      <c r="L29" s="108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20.25">
      <c r="A30" s="76"/>
      <c r="B30" s="76"/>
      <c r="C30" s="76"/>
      <c r="D30" s="76"/>
      <c r="E30" s="76"/>
      <c r="F30" s="76"/>
      <c r="G30" s="76"/>
      <c r="H30" s="251" t="s">
        <v>62</v>
      </c>
      <c r="I30" s="252"/>
      <c r="J30" s="252"/>
      <c r="K30" s="253"/>
      <c r="L30" s="124" t="str">
        <f>IF(SUM(U9:U21)&gt;5,"Yes","No")</f>
        <v>No</v>
      </c>
      <c r="M30" s="76"/>
      <c r="N30" s="76"/>
      <c r="O30" s="76"/>
      <c r="P30" s="76"/>
      <c r="Q30" s="76"/>
      <c r="R30" s="76"/>
      <c r="S30" s="76"/>
      <c r="T30" s="76"/>
      <c r="U30" s="76"/>
    </row>
    <row r="31" spans="1:21" ht="15">
      <c r="A31" s="76"/>
      <c r="B31" s="76"/>
      <c r="C31" s="76"/>
      <c r="D31" s="76"/>
      <c r="E31" s="76"/>
      <c r="F31" s="76"/>
      <c r="G31" s="10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ht="15">
      <c r="A33" s="116"/>
      <c r="B33" s="236" t="s">
        <v>116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5">
      <c r="A34" s="76"/>
      <c r="B34" s="236" t="s">
        <v>115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ht="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</sheetData>
  <sheetProtection sheet="1"/>
  <mergeCells count="15">
    <mergeCell ref="J28:K28"/>
    <mergeCell ref="H30:K30"/>
    <mergeCell ref="E26:I26"/>
    <mergeCell ref="E27:I27"/>
    <mergeCell ref="E28:I28"/>
    <mergeCell ref="B33:L33"/>
    <mergeCell ref="B34:L34"/>
    <mergeCell ref="B1:L1"/>
    <mergeCell ref="C5:D5"/>
    <mergeCell ref="E5:I5"/>
    <mergeCell ref="D3:E3"/>
    <mergeCell ref="E25:K25"/>
    <mergeCell ref="E24:K24"/>
    <mergeCell ref="J26:K26"/>
    <mergeCell ref="J27:K27"/>
  </mergeCells>
  <conditionalFormatting sqref="L9 L12 L14 L16 L18 L21 L3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showZeros="0" zoomScale="90" zoomScaleNormal="90" workbookViewId="0" topLeftCell="A1">
      <selection activeCell="H12" sqref="H12"/>
    </sheetView>
  </sheetViews>
  <sheetFormatPr defaultColWidth="9.140625" defaultRowHeight="12.75"/>
  <cols>
    <col min="1" max="1" width="2.7109375" style="8" customWidth="1"/>
    <col min="2" max="2" width="3.421875" style="8" customWidth="1"/>
    <col min="3" max="3" width="11.421875" style="8" customWidth="1"/>
    <col min="4" max="4" width="11.00390625" style="8" customWidth="1"/>
    <col min="5" max="6" width="10.421875" style="8" customWidth="1"/>
    <col min="7" max="7" width="11.140625" style="8" customWidth="1"/>
    <col min="8" max="8" width="10.7109375" style="8" customWidth="1"/>
    <col min="9" max="9" width="13.7109375" style="8" customWidth="1"/>
    <col min="10" max="10" width="9.140625" style="8" customWidth="1"/>
    <col min="11" max="11" width="10.8515625" style="8" customWidth="1"/>
    <col min="12" max="12" width="9.140625" style="8" customWidth="1"/>
    <col min="13" max="13" width="2.421875" style="8" customWidth="1"/>
    <col min="14" max="16384" width="9.140625" style="8" customWidth="1"/>
  </cols>
  <sheetData>
    <row r="1" spans="1:21" ht="24" customHeight="1">
      <c r="A1" s="76"/>
      <c r="B1" s="239" t="s">
        <v>76</v>
      </c>
      <c r="C1" s="240"/>
      <c r="D1" s="240"/>
      <c r="E1" s="240"/>
      <c r="F1" s="240"/>
      <c r="G1" s="240"/>
      <c r="H1" s="240"/>
      <c r="I1" s="240"/>
      <c r="J1" s="240"/>
      <c r="K1" s="240"/>
      <c r="L1" s="241"/>
      <c r="M1" s="76"/>
      <c r="N1" s="76"/>
      <c r="O1" s="76"/>
      <c r="P1" s="76"/>
      <c r="Q1" s="76"/>
      <c r="R1" s="76"/>
      <c r="S1" s="76"/>
      <c r="T1" s="76"/>
      <c r="U1" s="76"/>
    </row>
    <row r="2" spans="1:21" ht="15">
      <c r="A2" s="76"/>
      <c r="B2" s="76"/>
      <c r="C2" s="76"/>
      <c r="D2" s="104"/>
      <c r="E2" s="104"/>
      <c r="F2" s="104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5.75">
      <c r="A3" s="76"/>
      <c r="B3" s="76"/>
      <c r="C3" s="118" t="s">
        <v>36</v>
      </c>
      <c r="D3" s="258" t="str">
        <f>+Summary2007!D3</f>
        <v>Pack/Troop/Crew</v>
      </c>
      <c r="E3" s="259"/>
      <c r="F3" s="147" t="s">
        <v>37</v>
      </c>
      <c r="G3" s="148">
        <f>+Summary2007!G3</f>
        <v>1444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5">
      <c r="A4" s="76"/>
      <c r="B4" s="76"/>
      <c r="C4" s="76"/>
      <c r="D4" s="107"/>
      <c r="E4" s="149"/>
      <c r="F4" s="149"/>
      <c r="G4" s="104"/>
      <c r="H4" s="104"/>
      <c r="I4" s="104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5.75">
      <c r="A5" s="76"/>
      <c r="B5" s="76"/>
      <c r="C5" s="242" t="s">
        <v>38</v>
      </c>
      <c r="D5" s="243"/>
      <c r="E5" s="258" t="str">
        <f>+Summary2007!E5</f>
        <v>Sponsor</v>
      </c>
      <c r="F5" s="260"/>
      <c r="G5" s="260"/>
      <c r="H5" s="260"/>
      <c r="I5" s="259"/>
      <c r="J5" s="10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">
      <c r="A6" s="76"/>
      <c r="B6" s="76"/>
      <c r="C6" s="150"/>
      <c r="D6" s="153"/>
      <c r="E6" s="154"/>
      <c r="F6" s="154"/>
      <c r="G6" s="154"/>
      <c r="H6" s="154"/>
      <c r="I6" s="154"/>
      <c r="J6" s="10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0.25">
      <c r="A7" s="76"/>
      <c r="B7" s="76"/>
      <c r="C7" s="155" t="s">
        <v>77</v>
      </c>
      <c r="D7" s="76"/>
      <c r="E7" s="107"/>
      <c r="F7" s="107"/>
      <c r="G7" s="107"/>
      <c r="H7" s="107"/>
      <c r="I7" s="10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5.75">
      <c r="A8" s="76"/>
      <c r="B8" s="156"/>
      <c r="C8" s="156"/>
      <c r="D8" s="76"/>
      <c r="E8" s="76"/>
      <c r="F8" s="157" t="s">
        <v>13</v>
      </c>
      <c r="G8" s="76"/>
      <c r="H8" s="157" t="s">
        <v>72</v>
      </c>
      <c r="I8" s="76"/>
      <c r="J8" s="157" t="s">
        <v>72</v>
      </c>
      <c r="K8" s="76"/>
      <c r="L8" s="157" t="s">
        <v>73</v>
      </c>
      <c r="M8" s="76"/>
      <c r="N8" s="76"/>
      <c r="O8" s="76"/>
      <c r="P8" s="76"/>
      <c r="Q8" s="76"/>
      <c r="R8" s="76"/>
      <c r="S8" s="76"/>
      <c r="T8" s="76" t="s">
        <v>96</v>
      </c>
      <c r="U8" s="76"/>
    </row>
    <row r="9" spans="1:21" ht="15.75">
      <c r="A9" s="76"/>
      <c r="B9" s="156">
        <v>1</v>
      </c>
      <c r="C9" s="156" t="s">
        <v>39</v>
      </c>
      <c r="D9" s="76"/>
      <c r="E9" s="158" t="s">
        <v>47</v>
      </c>
      <c r="F9" s="165">
        <f>+Training!D8</f>
        <v>0</v>
      </c>
      <c r="G9" s="159" t="s">
        <v>44</v>
      </c>
      <c r="H9" s="165">
        <f>+Training!F7</f>
        <v>0</v>
      </c>
      <c r="I9" s="159" t="s">
        <v>45</v>
      </c>
      <c r="J9" s="165">
        <f>+Training!F8</f>
        <v>0</v>
      </c>
      <c r="K9" s="159" t="s">
        <v>46</v>
      </c>
      <c r="L9" s="124">
        <f>+Training!G8</f>
        <v>0</v>
      </c>
      <c r="M9" s="76"/>
      <c r="N9" s="76"/>
      <c r="O9" s="76"/>
      <c r="P9" s="76"/>
      <c r="Q9" s="76"/>
      <c r="R9" s="76"/>
      <c r="S9" s="76"/>
      <c r="T9" s="76"/>
      <c r="U9" s="76">
        <f>IF(L9="Yes",1,0)</f>
        <v>0</v>
      </c>
    </row>
    <row r="10" spans="1:21" ht="15.75">
      <c r="A10" s="76"/>
      <c r="B10" s="156"/>
      <c r="C10" s="156"/>
      <c r="D10" s="118"/>
      <c r="E10" s="152"/>
      <c r="F10" s="111"/>
      <c r="G10" s="152"/>
      <c r="H10" s="111"/>
      <c r="I10" s="152"/>
      <c r="J10" s="111"/>
      <c r="K10" s="113"/>
      <c r="L10" s="112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.75">
      <c r="A11" s="76"/>
      <c r="B11" s="156">
        <v>2</v>
      </c>
      <c r="C11" s="156" t="s">
        <v>40</v>
      </c>
      <c r="D11" s="76"/>
      <c r="E11" s="151" t="s">
        <v>48</v>
      </c>
      <c r="F11" s="165">
        <f>+Membership!D7</f>
        <v>0</v>
      </c>
      <c r="G11" s="152" t="s">
        <v>50</v>
      </c>
      <c r="H11" s="165">
        <f>+Membership!H7</f>
        <v>0</v>
      </c>
      <c r="I11" s="160" t="s">
        <v>93</v>
      </c>
      <c r="J11" s="110"/>
      <c r="K11" s="76"/>
      <c r="L11" s="110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.75">
      <c r="A12" s="76"/>
      <c r="B12" s="156"/>
      <c r="C12" s="156"/>
      <c r="D12" s="118"/>
      <c r="E12" s="152" t="s">
        <v>49</v>
      </c>
      <c r="F12" s="124">
        <f>+Membership!C7</f>
        <v>0</v>
      </c>
      <c r="G12" s="152" t="s">
        <v>51</v>
      </c>
      <c r="H12" s="124">
        <f>+Membership!G7</f>
        <v>0</v>
      </c>
      <c r="I12" s="161" t="s">
        <v>52</v>
      </c>
      <c r="J12" s="124">
        <f>+Membership!K7</f>
        <v>0</v>
      </c>
      <c r="K12" s="159" t="s">
        <v>46</v>
      </c>
      <c r="L12" s="124">
        <f>+Membership!L7</f>
        <v>0</v>
      </c>
      <c r="M12" s="159"/>
      <c r="N12" s="111"/>
      <c r="O12" s="111"/>
      <c r="P12" s="111"/>
      <c r="Q12" s="111"/>
      <c r="R12" s="76"/>
      <c r="S12" s="76"/>
      <c r="T12" s="76"/>
      <c r="U12" s="76">
        <f>IF(L12="Yes",1,0)</f>
        <v>0</v>
      </c>
    </row>
    <row r="13" spans="1:21" ht="15.75">
      <c r="A13" s="76"/>
      <c r="B13" s="156"/>
      <c r="C13" s="156"/>
      <c r="D13" s="118"/>
      <c r="E13" s="152"/>
      <c r="F13" s="111"/>
      <c r="G13" s="152"/>
      <c r="H13" s="111"/>
      <c r="I13" s="152"/>
      <c r="J13" s="111"/>
      <c r="K13" s="147"/>
      <c r="L13" s="111"/>
      <c r="M13" s="159"/>
      <c r="N13" s="111"/>
      <c r="O13" s="111"/>
      <c r="P13" s="111"/>
      <c r="Q13" s="111"/>
      <c r="R13" s="76"/>
      <c r="S13" s="76"/>
      <c r="T13" s="76"/>
      <c r="U13" s="76"/>
    </row>
    <row r="14" spans="1:21" ht="15.75">
      <c r="A14" s="76"/>
      <c r="B14" s="156">
        <v>3</v>
      </c>
      <c r="C14" s="156" t="s">
        <v>41</v>
      </c>
      <c r="D14" s="76"/>
      <c r="E14" s="151" t="s">
        <v>54</v>
      </c>
      <c r="F14" s="124">
        <f>+Support!C8</f>
        <v>0</v>
      </c>
      <c r="G14" s="152" t="s">
        <v>53</v>
      </c>
      <c r="H14" s="124">
        <f>+Support!D8</f>
        <v>0</v>
      </c>
      <c r="I14" s="76"/>
      <c r="J14" s="110"/>
      <c r="K14" s="152" t="s">
        <v>46</v>
      </c>
      <c r="L14" s="124">
        <f>+Support!E8</f>
        <v>0</v>
      </c>
      <c r="M14" s="76"/>
      <c r="N14" s="76"/>
      <c r="O14" s="76"/>
      <c r="P14" s="76"/>
      <c r="Q14" s="76"/>
      <c r="R14" s="76"/>
      <c r="S14" s="76"/>
      <c r="T14" s="76"/>
      <c r="U14" s="76">
        <f>IF(L14="Yes",1,0)</f>
        <v>0</v>
      </c>
    </row>
    <row r="15" spans="1:21" ht="15.75">
      <c r="A15" s="76"/>
      <c r="B15" s="156"/>
      <c r="C15" s="156"/>
      <c r="D15" s="118"/>
      <c r="E15" s="152"/>
      <c r="F15" s="111"/>
      <c r="G15" s="152"/>
      <c r="H15" s="111"/>
      <c r="I15" s="113"/>
      <c r="J15" s="111"/>
      <c r="K15" s="76"/>
      <c r="L15" s="108"/>
      <c r="M15" s="76"/>
      <c r="N15" s="76"/>
      <c r="O15" s="76"/>
      <c r="P15" s="76"/>
      <c r="Q15" s="76"/>
      <c r="R15" s="76"/>
      <c r="S15" s="76"/>
      <c r="T15" s="76"/>
      <c r="U15" s="76"/>
    </row>
    <row r="16" spans="1:21" ht="15.75">
      <c r="A16" s="76"/>
      <c r="B16" s="156">
        <v>4</v>
      </c>
      <c r="C16" s="156" t="s">
        <v>29</v>
      </c>
      <c r="D16" s="76"/>
      <c r="E16" s="151" t="s">
        <v>55</v>
      </c>
      <c r="F16" s="165">
        <f>+Advancement!C8</f>
        <v>0.6</v>
      </c>
      <c r="G16" s="152" t="s">
        <v>44</v>
      </c>
      <c r="H16" s="165">
        <f>+Advancement!F7</f>
        <v>0</v>
      </c>
      <c r="I16" s="152" t="s">
        <v>45</v>
      </c>
      <c r="J16" s="165">
        <f>+Advancement!F8</f>
        <v>0</v>
      </c>
      <c r="K16" s="152" t="s">
        <v>46</v>
      </c>
      <c r="L16" s="124">
        <f>+Advancement!J8</f>
        <v>0</v>
      </c>
      <c r="M16" s="76"/>
      <c r="N16" s="76"/>
      <c r="O16" s="76"/>
      <c r="P16" s="76"/>
      <c r="Q16" s="76"/>
      <c r="R16" s="76"/>
      <c r="S16" s="76"/>
      <c r="T16" s="76"/>
      <c r="U16" s="76">
        <f>IF(L16="Yes",1,0)</f>
        <v>0</v>
      </c>
    </row>
    <row r="17" spans="1:21" ht="15.75">
      <c r="A17" s="76"/>
      <c r="B17" s="156"/>
      <c r="C17" s="156"/>
      <c r="D17" s="118"/>
      <c r="E17" s="152"/>
      <c r="F17" s="111"/>
      <c r="G17" s="152"/>
      <c r="H17" s="111"/>
      <c r="I17" s="152"/>
      <c r="J17" s="166"/>
      <c r="K17" s="113"/>
      <c r="L17" s="112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5.75">
      <c r="A18" s="76"/>
      <c r="B18" s="156">
        <v>5</v>
      </c>
      <c r="C18" s="156" t="s">
        <v>42</v>
      </c>
      <c r="D18" s="76"/>
      <c r="E18" s="162" t="s">
        <v>56</v>
      </c>
      <c r="F18" s="165">
        <f>+Program!F7</f>
        <v>0.7</v>
      </c>
      <c r="G18" s="161" t="s">
        <v>44</v>
      </c>
      <c r="H18" s="165">
        <f>+Program!E6</f>
        <v>0</v>
      </c>
      <c r="I18" s="161" t="s">
        <v>45</v>
      </c>
      <c r="J18" s="165">
        <f>+Program!E7</f>
        <v>0</v>
      </c>
      <c r="K18" s="152" t="s">
        <v>46</v>
      </c>
      <c r="L18" s="124">
        <f>+Program!J7</f>
        <v>0</v>
      </c>
      <c r="M18" s="76"/>
      <c r="N18" s="76"/>
      <c r="O18" s="76"/>
      <c r="P18" s="76"/>
      <c r="Q18" s="76"/>
      <c r="R18" s="76"/>
      <c r="S18" s="76"/>
      <c r="T18" s="76"/>
      <c r="U18" s="76">
        <f>IF(L18="Yes",1,0)</f>
        <v>0</v>
      </c>
    </row>
    <row r="19" spans="1:21" ht="15.75">
      <c r="A19" s="76"/>
      <c r="B19" s="156"/>
      <c r="C19" s="156"/>
      <c r="D19" s="76"/>
      <c r="E19" s="163" t="s">
        <v>87</v>
      </c>
      <c r="F19" s="165">
        <v>0.1</v>
      </c>
      <c r="G19" s="153" t="s">
        <v>88</v>
      </c>
      <c r="H19" s="111"/>
      <c r="I19" s="147"/>
      <c r="J19" s="111"/>
      <c r="K19" s="152"/>
      <c r="L19" s="111"/>
      <c r="M19" s="113"/>
      <c r="N19" s="105"/>
      <c r="O19" s="105"/>
      <c r="P19" s="105"/>
      <c r="Q19" s="105"/>
      <c r="R19" s="76"/>
      <c r="S19" s="76"/>
      <c r="T19" s="76"/>
      <c r="U19" s="76"/>
    </row>
    <row r="20" spans="1:21" ht="15.75">
      <c r="A20" s="76"/>
      <c r="B20" s="156"/>
      <c r="C20" s="156"/>
      <c r="D20" s="76"/>
      <c r="E20" s="163"/>
      <c r="F20" s="113"/>
      <c r="G20" s="147"/>
      <c r="H20" s="111"/>
      <c r="I20" s="147"/>
      <c r="J20" s="111"/>
      <c r="K20" s="152"/>
      <c r="L20" s="111"/>
      <c r="M20" s="113"/>
      <c r="N20" s="105"/>
      <c r="O20" s="105"/>
      <c r="P20" s="105"/>
      <c r="Q20" s="105"/>
      <c r="R20" s="76"/>
      <c r="S20" s="76"/>
      <c r="T20" s="76"/>
      <c r="U20" s="76"/>
    </row>
    <row r="21" spans="1:21" ht="15.75">
      <c r="A21" s="76"/>
      <c r="B21" s="156">
        <v>6</v>
      </c>
      <c r="C21" s="156" t="s">
        <v>43</v>
      </c>
      <c r="D21" s="76" t="s">
        <v>74</v>
      </c>
      <c r="E21" s="76"/>
      <c r="F21" s="76"/>
      <c r="G21" s="76"/>
      <c r="H21" s="76"/>
      <c r="I21" s="76"/>
      <c r="J21" s="123"/>
      <c r="K21" s="152" t="s">
        <v>46</v>
      </c>
      <c r="L21" s="124" t="str">
        <f>IF(COUNTA(J21)&gt;0,"Yes","No")</f>
        <v>No</v>
      </c>
      <c r="M21" s="76"/>
      <c r="N21" s="76"/>
      <c r="O21" s="76"/>
      <c r="P21" s="76"/>
      <c r="Q21" s="76"/>
      <c r="R21" s="76"/>
      <c r="S21" s="76"/>
      <c r="T21" s="76"/>
      <c r="U21" s="76">
        <f>IF(L21="Yes",1,0)</f>
        <v>0</v>
      </c>
    </row>
    <row r="22" spans="1:21" ht="15.75">
      <c r="A22" s="76"/>
      <c r="B22" s="156"/>
      <c r="C22" s="156"/>
      <c r="D22" s="76"/>
      <c r="E22" s="76"/>
      <c r="F22" s="76"/>
      <c r="G22" s="76"/>
      <c r="H22" s="76"/>
      <c r="I22" s="76"/>
      <c r="J22" s="76"/>
      <c r="K22" s="118"/>
      <c r="L22" s="111"/>
      <c r="M22" s="159"/>
      <c r="N22" s="111"/>
      <c r="O22" s="111"/>
      <c r="P22" s="111"/>
      <c r="Q22" s="111"/>
      <c r="R22" s="76"/>
      <c r="S22" s="76"/>
      <c r="T22" s="76"/>
      <c r="U22" s="76"/>
    </row>
    <row r="23" spans="1:21" ht="15.75">
      <c r="A23" s="76"/>
      <c r="B23" s="76"/>
      <c r="C23" s="156" t="s">
        <v>58</v>
      </c>
      <c r="D23" s="76" t="s">
        <v>91</v>
      </c>
      <c r="E23" s="76"/>
      <c r="F23" s="76"/>
      <c r="G23" s="76"/>
      <c r="H23" s="76"/>
      <c r="I23" s="76"/>
      <c r="J23" s="104"/>
      <c r="K23" s="76"/>
      <c r="L23" s="167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5">
      <c r="A24" s="76"/>
      <c r="B24" s="76"/>
      <c r="C24" s="76" t="s">
        <v>59</v>
      </c>
      <c r="D24" s="76"/>
      <c r="E24" s="247" t="s">
        <v>63</v>
      </c>
      <c r="F24" s="248"/>
      <c r="G24" s="248"/>
      <c r="H24" s="248"/>
      <c r="I24" s="248"/>
      <c r="J24" s="248"/>
      <c r="K24" s="248"/>
      <c r="L24" s="123"/>
      <c r="M24" s="105"/>
      <c r="N24" s="76"/>
      <c r="O24" s="76"/>
      <c r="P24" s="76"/>
      <c r="Q24" s="76"/>
      <c r="R24" s="76"/>
      <c r="S24" s="76"/>
      <c r="T24" s="76"/>
      <c r="U24" s="76"/>
    </row>
    <row r="25" spans="1:21" ht="15">
      <c r="A25" s="76"/>
      <c r="B25" s="76"/>
      <c r="C25" s="76" t="s">
        <v>60</v>
      </c>
      <c r="D25" s="76"/>
      <c r="E25" s="247" t="s">
        <v>57</v>
      </c>
      <c r="F25" s="248"/>
      <c r="G25" s="248"/>
      <c r="H25" s="248"/>
      <c r="I25" s="248"/>
      <c r="J25" s="248"/>
      <c r="K25" s="235"/>
      <c r="L25" s="168"/>
      <c r="M25" s="105"/>
      <c r="N25" s="76"/>
      <c r="O25" s="76"/>
      <c r="P25" s="76"/>
      <c r="Q25" s="76"/>
      <c r="R25" s="76"/>
      <c r="S25" s="76"/>
      <c r="T25" s="76"/>
      <c r="U25" s="76"/>
    </row>
    <row r="26" spans="1:21" ht="15">
      <c r="A26" s="76"/>
      <c r="B26" s="76"/>
      <c r="C26" s="76" t="s">
        <v>110</v>
      </c>
      <c r="D26" s="118"/>
      <c r="E26" s="254"/>
      <c r="F26" s="254"/>
      <c r="G26" s="254"/>
      <c r="H26" s="254"/>
      <c r="I26" s="254"/>
      <c r="J26" s="249" t="s">
        <v>64</v>
      </c>
      <c r="K26" s="250"/>
      <c r="L26" s="123"/>
      <c r="M26" s="105"/>
      <c r="N26" s="76"/>
      <c r="O26" s="76"/>
      <c r="P26" s="76"/>
      <c r="Q26" s="76"/>
      <c r="R26" s="76"/>
      <c r="S26" s="76"/>
      <c r="T26" s="76"/>
      <c r="U26" s="76"/>
    </row>
    <row r="27" spans="1:21" ht="15">
      <c r="A27" s="76"/>
      <c r="B27" s="76"/>
      <c r="C27" s="76" t="s">
        <v>110</v>
      </c>
      <c r="D27" s="118"/>
      <c r="E27" s="255"/>
      <c r="F27" s="256"/>
      <c r="G27" s="256"/>
      <c r="H27" s="256"/>
      <c r="I27" s="257"/>
      <c r="J27" s="249" t="s">
        <v>64</v>
      </c>
      <c r="K27" s="250"/>
      <c r="L27" s="123"/>
      <c r="M27" s="105"/>
      <c r="N27" s="76"/>
      <c r="O27" s="76"/>
      <c r="P27" s="76"/>
      <c r="Q27" s="76"/>
      <c r="R27" s="76"/>
      <c r="S27" s="76"/>
      <c r="T27" s="76"/>
      <c r="U27" s="76"/>
    </row>
    <row r="28" spans="1:21" ht="15">
      <c r="A28" s="76"/>
      <c r="B28" s="76"/>
      <c r="C28" s="76" t="s">
        <v>110</v>
      </c>
      <c r="D28" s="118"/>
      <c r="E28" s="255"/>
      <c r="F28" s="256"/>
      <c r="G28" s="256"/>
      <c r="H28" s="256"/>
      <c r="I28" s="257"/>
      <c r="J28" s="249" t="s">
        <v>64</v>
      </c>
      <c r="K28" s="250"/>
      <c r="L28" s="123"/>
      <c r="M28" s="105"/>
      <c r="N28" s="76"/>
      <c r="O28" s="76"/>
      <c r="P28" s="76"/>
      <c r="Q28" s="76"/>
      <c r="R28" s="76"/>
      <c r="S28" s="76"/>
      <c r="T28" s="76"/>
      <c r="U28" s="76"/>
    </row>
    <row r="29" spans="1:21" ht="15">
      <c r="A29" s="76"/>
      <c r="B29" s="76"/>
      <c r="C29" s="76"/>
      <c r="D29" s="76"/>
      <c r="E29" s="107"/>
      <c r="F29" s="107"/>
      <c r="G29" s="149"/>
      <c r="H29" s="107"/>
      <c r="I29" s="107"/>
      <c r="J29" s="76"/>
      <c r="K29" s="76"/>
      <c r="L29" s="108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20.25">
      <c r="A30" s="76"/>
      <c r="B30" s="76"/>
      <c r="C30" s="76"/>
      <c r="D30" s="76"/>
      <c r="E30" s="76"/>
      <c r="F30" s="76"/>
      <c r="G30" s="76"/>
      <c r="H30" s="251" t="s">
        <v>78</v>
      </c>
      <c r="I30" s="252"/>
      <c r="J30" s="252"/>
      <c r="K30" s="253"/>
      <c r="L30" s="124" t="str">
        <f>IF(SUM(U9:U21)&gt;5,"Yes","No")</f>
        <v>No</v>
      </c>
      <c r="M30" s="76"/>
      <c r="N30" s="76"/>
      <c r="O30" s="76"/>
      <c r="P30" s="76"/>
      <c r="Q30" s="76"/>
      <c r="R30" s="76"/>
      <c r="S30" s="76"/>
      <c r="T30" s="76"/>
      <c r="U30" s="76"/>
    </row>
    <row r="31" spans="1:21" ht="15">
      <c r="A31" s="76"/>
      <c r="B31" s="76"/>
      <c r="C31" s="76"/>
      <c r="D31" s="76"/>
      <c r="E31" s="76"/>
      <c r="F31" s="76"/>
      <c r="G31" s="10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ht="15">
      <c r="A33" s="116"/>
      <c r="B33" s="236" t="s">
        <v>116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5">
      <c r="A34" s="76"/>
      <c r="B34" s="236" t="s">
        <v>115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ht="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</sheetData>
  <sheetProtection sheet="1"/>
  <mergeCells count="15">
    <mergeCell ref="B1:L1"/>
    <mergeCell ref="D3:E3"/>
    <mergeCell ref="C5:D5"/>
    <mergeCell ref="E5:I5"/>
    <mergeCell ref="E24:K24"/>
    <mergeCell ref="E25:K25"/>
    <mergeCell ref="E26:I26"/>
    <mergeCell ref="J26:K26"/>
    <mergeCell ref="B33:L33"/>
    <mergeCell ref="B34:L34"/>
    <mergeCell ref="H30:K30"/>
    <mergeCell ref="E27:I27"/>
    <mergeCell ref="J27:K27"/>
    <mergeCell ref="E28:I28"/>
    <mergeCell ref="J28:K28"/>
  </mergeCells>
  <conditionalFormatting sqref="L9 L12 L14 L16 L18 L21 L3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Zeros="0" zoomScale="90" zoomScaleNormal="90" workbookViewId="0" topLeftCell="A1">
      <selection activeCell="L14" sqref="L14"/>
    </sheetView>
  </sheetViews>
  <sheetFormatPr defaultColWidth="9.140625" defaultRowHeight="12.75"/>
  <cols>
    <col min="1" max="1" width="2.7109375" style="8" customWidth="1"/>
    <col min="2" max="2" width="3.421875" style="8" customWidth="1"/>
    <col min="3" max="3" width="11.421875" style="8" customWidth="1"/>
    <col min="4" max="4" width="11.00390625" style="8" customWidth="1"/>
    <col min="5" max="6" width="10.421875" style="8" customWidth="1"/>
    <col min="7" max="7" width="11.140625" style="8" customWidth="1"/>
    <col min="8" max="8" width="10.7109375" style="8" customWidth="1"/>
    <col min="9" max="9" width="13.7109375" style="8" customWidth="1"/>
    <col min="10" max="10" width="9.140625" style="8" customWidth="1"/>
    <col min="11" max="11" width="10.8515625" style="8" customWidth="1"/>
    <col min="12" max="12" width="9.140625" style="8" customWidth="1"/>
    <col min="13" max="13" width="2.421875" style="8" customWidth="1"/>
    <col min="14" max="16384" width="9.140625" style="8" customWidth="1"/>
  </cols>
  <sheetData>
    <row r="1" spans="1:21" ht="24" customHeight="1">
      <c r="A1" s="76"/>
      <c r="B1" s="239" t="s">
        <v>79</v>
      </c>
      <c r="C1" s="240"/>
      <c r="D1" s="240"/>
      <c r="E1" s="240"/>
      <c r="F1" s="240"/>
      <c r="G1" s="240"/>
      <c r="H1" s="240"/>
      <c r="I1" s="240"/>
      <c r="J1" s="240"/>
      <c r="K1" s="240"/>
      <c r="L1" s="241"/>
      <c r="M1" s="76"/>
      <c r="N1" s="76"/>
      <c r="O1" s="76"/>
      <c r="P1" s="76"/>
      <c r="Q1" s="76"/>
      <c r="R1" s="76"/>
      <c r="S1" s="76"/>
      <c r="T1" s="76"/>
      <c r="U1" s="76"/>
    </row>
    <row r="2" spans="1:21" ht="15">
      <c r="A2" s="76"/>
      <c r="B2" s="76"/>
      <c r="C2" s="76"/>
      <c r="D2" s="104"/>
      <c r="E2" s="104"/>
      <c r="F2" s="104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5.75">
      <c r="A3" s="76"/>
      <c r="B3" s="76"/>
      <c r="C3" s="118" t="s">
        <v>36</v>
      </c>
      <c r="D3" s="258" t="str">
        <f>+Summary2007!D3</f>
        <v>Pack/Troop/Crew</v>
      </c>
      <c r="E3" s="259"/>
      <c r="F3" s="147" t="s">
        <v>37</v>
      </c>
      <c r="G3" s="148">
        <f>+Summary2007!G3</f>
        <v>1444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5">
      <c r="A4" s="76"/>
      <c r="B4" s="76"/>
      <c r="C4" s="76"/>
      <c r="D4" s="107"/>
      <c r="E4" s="149"/>
      <c r="F4" s="149"/>
      <c r="G4" s="104"/>
      <c r="H4" s="104"/>
      <c r="I4" s="104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5.75">
      <c r="A5" s="76"/>
      <c r="B5" s="76"/>
      <c r="C5" s="242" t="s">
        <v>38</v>
      </c>
      <c r="D5" s="243"/>
      <c r="E5" s="258" t="str">
        <f>+Summary2007!E5</f>
        <v>Sponsor</v>
      </c>
      <c r="F5" s="260"/>
      <c r="G5" s="260"/>
      <c r="H5" s="260"/>
      <c r="I5" s="259"/>
      <c r="J5" s="10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">
      <c r="A6" s="76"/>
      <c r="B6" s="76"/>
      <c r="C6" s="150"/>
      <c r="D6" s="153"/>
      <c r="E6" s="154"/>
      <c r="F6" s="154"/>
      <c r="G6" s="154"/>
      <c r="H6" s="154"/>
      <c r="I6" s="154"/>
      <c r="J6" s="10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0.25">
      <c r="A7" s="76"/>
      <c r="B7" s="76"/>
      <c r="C7" s="155" t="s">
        <v>80</v>
      </c>
      <c r="D7" s="76"/>
      <c r="E7" s="107"/>
      <c r="F7" s="107"/>
      <c r="G7" s="107"/>
      <c r="H7" s="107"/>
      <c r="I7" s="10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5.75">
      <c r="A8" s="76"/>
      <c r="B8" s="156"/>
      <c r="C8" s="156"/>
      <c r="D8" s="76"/>
      <c r="E8" s="76"/>
      <c r="F8" s="157" t="s">
        <v>13</v>
      </c>
      <c r="G8" s="76"/>
      <c r="H8" s="157" t="s">
        <v>72</v>
      </c>
      <c r="I8" s="76"/>
      <c r="J8" s="157" t="s">
        <v>72</v>
      </c>
      <c r="K8" s="76"/>
      <c r="L8" s="157" t="s">
        <v>73</v>
      </c>
      <c r="M8" s="76"/>
      <c r="N8" s="76"/>
      <c r="O8" s="76"/>
      <c r="P8" s="76"/>
      <c r="Q8" s="76"/>
      <c r="R8" s="76"/>
      <c r="S8" s="76"/>
      <c r="T8" s="76" t="s">
        <v>96</v>
      </c>
      <c r="U8" s="76"/>
    </row>
    <row r="9" spans="1:21" ht="15.75">
      <c r="A9" s="76"/>
      <c r="B9" s="156">
        <v>1</v>
      </c>
      <c r="C9" s="156" t="s">
        <v>39</v>
      </c>
      <c r="D9" s="76"/>
      <c r="E9" s="158" t="s">
        <v>47</v>
      </c>
      <c r="F9" s="165">
        <f>+Training!D9</f>
        <v>0</v>
      </c>
      <c r="G9" s="159" t="s">
        <v>44</v>
      </c>
      <c r="H9" s="165">
        <f>+Training!F8</f>
        <v>0</v>
      </c>
      <c r="I9" s="159" t="s">
        <v>45</v>
      </c>
      <c r="J9" s="165">
        <f>+Training!F9</f>
        <v>0</v>
      </c>
      <c r="K9" s="159" t="s">
        <v>46</v>
      </c>
      <c r="L9" s="124">
        <f>+Training!G9</f>
        <v>0</v>
      </c>
      <c r="M9" s="76"/>
      <c r="N9" s="76"/>
      <c r="O9" s="76"/>
      <c r="P9" s="76"/>
      <c r="Q9" s="76"/>
      <c r="R9" s="76"/>
      <c r="S9" s="76"/>
      <c r="T9" s="76"/>
      <c r="U9" s="76">
        <f>IF(L9="Yes",1,0)</f>
        <v>0</v>
      </c>
    </row>
    <row r="10" spans="1:21" ht="15.75">
      <c r="A10" s="76"/>
      <c r="B10" s="156"/>
      <c r="C10" s="156"/>
      <c r="D10" s="118"/>
      <c r="E10" s="152"/>
      <c r="F10" s="111"/>
      <c r="G10" s="152"/>
      <c r="H10" s="111"/>
      <c r="I10" s="152"/>
      <c r="J10" s="111"/>
      <c r="K10" s="113"/>
      <c r="L10" s="112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.75">
      <c r="A11" s="76"/>
      <c r="B11" s="156">
        <v>2</v>
      </c>
      <c r="C11" s="156" t="s">
        <v>40</v>
      </c>
      <c r="D11" s="76"/>
      <c r="E11" s="151" t="s">
        <v>48</v>
      </c>
      <c r="F11" s="165">
        <f>+Membership!D8</f>
        <v>0</v>
      </c>
      <c r="G11" s="152" t="s">
        <v>50</v>
      </c>
      <c r="H11" s="165">
        <f>+Membership!H8</f>
        <v>0</v>
      </c>
      <c r="I11" s="160" t="s">
        <v>93</v>
      </c>
      <c r="J11" s="110"/>
      <c r="K11" s="76"/>
      <c r="L11" s="110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.75">
      <c r="A12" s="76"/>
      <c r="B12" s="156"/>
      <c r="C12" s="156"/>
      <c r="D12" s="118"/>
      <c r="E12" s="152" t="s">
        <v>49</v>
      </c>
      <c r="F12" s="124">
        <f>+Membership!C8</f>
        <v>0</v>
      </c>
      <c r="G12" s="152" t="s">
        <v>51</v>
      </c>
      <c r="H12" s="124">
        <f>+Membership!G8</f>
        <v>0</v>
      </c>
      <c r="I12" s="161" t="s">
        <v>52</v>
      </c>
      <c r="J12" s="124">
        <f>+Membership!K8</f>
        <v>0</v>
      </c>
      <c r="K12" s="159" t="s">
        <v>46</v>
      </c>
      <c r="L12" s="124">
        <f>+Membership!L8</f>
        <v>0</v>
      </c>
      <c r="M12" s="159"/>
      <c r="N12" s="111"/>
      <c r="O12" s="111"/>
      <c r="P12" s="111"/>
      <c r="Q12" s="111"/>
      <c r="R12" s="76"/>
      <c r="S12" s="76"/>
      <c r="T12" s="76"/>
      <c r="U12" s="76">
        <f>IF(L12="Yes",1,0)</f>
        <v>0</v>
      </c>
    </row>
    <row r="13" spans="1:21" ht="15.75">
      <c r="A13" s="76"/>
      <c r="B13" s="156"/>
      <c r="C13" s="156"/>
      <c r="D13" s="118"/>
      <c r="E13" s="152"/>
      <c r="F13" s="111"/>
      <c r="G13" s="152"/>
      <c r="H13" s="111"/>
      <c r="I13" s="152"/>
      <c r="J13" s="111"/>
      <c r="K13" s="147"/>
      <c r="L13" s="111"/>
      <c r="M13" s="159"/>
      <c r="N13" s="111"/>
      <c r="O13" s="111"/>
      <c r="P13" s="111"/>
      <c r="Q13" s="111"/>
      <c r="R13" s="76"/>
      <c r="S13" s="76"/>
      <c r="T13" s="76"/>
      <c r="U13" s="76"/>
    </row>
    <row r="14" spans="1:21" ht="15.75">
      <c r="A14" s="76"/>
      <c r="B14" s="156">
        <v>3</v>
      </c>
      <c r="C14" s="156" t="s">
        <v>41</v>
      </c>
      <c r="D14" s="76"/>
      <c r="E14" s="151" t="s">
        <v>54</v>
      </c>
      <c r="F14" s="124">
        <f>+Support!C9</f>
        <v>0</v>
      </c>
      <c r="G14" s="152" t="s">
        <v>53</v>
      </c>
      <c r="H14" s="124">
        <f>+Support!D9</f>
        <v>0</v>
      </c>
      <c r="I14" s="76"/>
      <c r="J14" s="110"/>
      <c r="K14" s="152" t="s">
        <v>46</v>
      </c>
      <c r="L14" s="124">
        <f>+Support!E9</f>
        <v>0</v>
      </c>
      <c r="M14" s="76"/>
      <c r="N14" s="76"/>
      <c r="O14" s="76"/>
      <c r="P14" s="76"/>
      <c r="Q14" s="76"/>
      <c r="R14" s="76"/>
      <c r="S14" s="76"/>
      <c r="T14" s="76"/>
      <c r="U14" s="76">
        <f>IF(L14="Yes",1,0)</f>
        <v>0</v>
      </c>
    </row>
    <row r="15" spans="1:21" ht="15.75">
      <c r="A15" s="76"/>
      <c r="B15" s="156"/>
      <c r="C15" s="156"/>
      <c r="D15" s="118"/>
      <c r="E15" s="152"/>
      <c r="F15" s="111"/>
      <c r="G15" s="152"/>
      <c r="H15" s="111"/>
      <c r="I15" s="113"/>
      <c r="J15" s="111"/>
      <c r="K15" s="76"/>
      <c r="L15" s="108"/>
      <c r="M15" s="76"/>
      <c r="N15" s="76"/>
      <c r="O15" s="76"/>
      <c r="P15" s="76"/>
      <c r="Q15" s="76"/>
      <c r="R15" s="76"/>
      <c r="S15" s="76"/>
      <c r="T15" s="76"/>
      <c r="U15" s="76"/>
    </row>
    <row r="16" spans="1:21" ht="15.75">
      <c r="A16" s="76"/>
      <c r="B16" s="156">
        <v>4</v>
      </c>
      <c r="C16" s="156" t="s">
        <v>29</v>
      </c>
      <c r="D16" s="76"/>
      <c r="E16" s="151" t="s">
        <v>55</v>
      </c>
      <c r="F16" s="165">
        <f>+Advancement!C9</f>
        <v>0.6</v>
      </c>
      <c r="G16" s="152" t="s">
        <v>44</v>
      </c>
      <c r="H16" s="165">
        <f>+Advancement!F8</f>
        <v>0</v>
      </c>
      <c r="I16" s="152" t="s">
        <v>45</v>
      </c>
      <c r="J16" s="165">
        <f>+Advancement!F9</f>
        <v>0</v>
      </c>
      <c r="K16" s="152" t="s">
        <v>46</v>
      </c>
      <c r="L16" s="124">
        <f>+Advancement!J9</f>
        <v>0</v>
      </c>
      <c r="M16" s="76"/>
      <c r="N16" s="76"/>
      <c r="O16" s="76"/>
      <c r="P16" s="76"/>
      <c r="Q16" s="76"/>
      <c r="R16" s="76"/>
      <c r="S16" s="76"/>
      <c r="T16" s="76"/>
      <c r="U16" s="76">
        <f>IF(L16="Yes",1,0)</f>
        <v>0</v>
      </c>
    </row>
    <row r="17" spans="1:21" ht="15.75">
      <c r="A17" s="76"/>
      <c r="B17" s="156"/>
      <c r="C17" s="156"/>
      <c r="D17" s="118"/>
      <c r="E17" s="152"/>
      <c r="F17" s="111"/>
      <c r="G17" s="152"/>
      <c r="H17" s="111"/>
      <c r="I17" s="152"/>
      <c r="J17" s="166"/>
      <c r="K17" s="113"/>
      <c r="L17" s="112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5.75">
      <c r="A18" s="76"/>
      <c r="B18" s="156">
        <v>5</v>
      </c>
      <c r="C18" s="156" t="s">
        <v>42</v>
      </c>
      <c r="D18" s="76"/>
      <c r="E18" s="162" t="s">
        <v>56</v>
      </c>
      <c r="F18" s="165">
        <f>+Program!F8</f>
        <v>0.7</v>
      </c>
      <c r="G18" s="161" t="s">
        <v>44</v>
      </c>
      <c r="H18" s="165">
        <f>+Program!E7</f>
        <v>0</v>
      </c>
      <c r="I18" s="161" t="s">
        <v>45</v>
      </c>
      <c r="J18" s="165">
        <f>+Program!E8</f>
        <v>0</v>
      </c>
      <c r="K18" s="152" t="s">
        <v>46</v>
      </c>
      <c r="L18" s="124">
        <f>+Program!J8</f>
        <v>0</v>
      </c>
      <c r="M18" s="76"/>
      <c r="N18" s="76"/>
      <c r="O18" s="76"/>
      <c r="P18" s="76"/>
      <c r="Q18" s="76"/>
      <c r="R18" s="76"/>
      <c r="S18" s="76"/>
      <c r="T18" s="76"/>
      <c r="U18" s="76">
        <f>IF(L18="Yes",1,0)</f>
        <v>0</v>
      </c>
    </row>
    <row r="19" spans="1:21" ht="15.75">
      <c r="A19" s="76"/>
      <c r="B19" s="156"/>
      <c r="C19" s="156"/>
      <c r="D19" s="76"/>
      <c r="E19" s="163" t="s">
        <v>87</v>
      </c>
      <c r="F19" s="165">
        <v>0.1</v>
      </c>
      <c r="G19" s="153" t="s">
        <v>88</v>
      </c>
      <c r="H19" s="111"/>
      <c r="I19" s="147"/>
      <c r="J19" s="111"/>
      <c r="K19" s="152"/>
      <c r="L19" s="111"/>
      <c r="M19" s="113"/>
      <c r="N19" s="105"/>
      <c r="O19" s="105"/>
      <c r="P19" s="105"/>
      <c r="Q19" s="105"/>
      <c r="R19" s="76"/>
      <c r="S19" s="76"/>
      <c r="T19" s="76"/>
      <c r="U19" s="76"/>
    </row>
    <row r="20" spans="1:21" ht="15.75">
      <c r="A20" s="76"/>
      <c r="B20" s="156"/>
      <c r="C20" s="156"/>
      <c r="D20" s="76"/>
      <c r="E20" s="163"/>
      <c r="F20" s="113"/>
      <c r="G20" s="147"/>
      <c r="H20" s="111"/>
      <c r="I20" s="147"/>
      <c r="J20" s="111"/>
      <c r="K20" s="152"/>
      <c r="L20" s="111"/>
      <c r="M20" s="113"/>
      <c r="N20" s="105"/>
      <c r="O20" s="105"/>
      <c r="P20" s="105"/>
      <c r="Q20" s="105"/>
      <c r="R20" s="76"/>
      <c r="S20" s="76"/>
      <c r="T20" s="76"/>
      <c r="U20" s="76"/>
    </row>
    <row r="21" spans="1:21" ht="15.75">
      <c r="A21" s="76"/>
      <c r="B21" s="156">
        <v>6</v>
      </c>
      <c r="C21" s="156" t="s">
        <v>43</v>
      </c>
      <c r="D21" s="76" t="s">
        <v>74</v>
      </c>
      <c r="E21" s="76"/>
      <c r="F21" s="76"/>
      <c r="G21" s="76"/>
      <c r="H21" s="76"/>
      <c r="I21" s="76"/>
      <c r="J21" s="123"/>
      <c r="K21" s="152" t="s">
        <v>46</v>
      </c>
      <c r="L21" s="124" t="str">
        <f>IF(COUNTA(J21)&gt;0,"Yes","No")</f>
        <v>No</v>
      </c>
      <c r="M21" s="76"/>
      <c r="N21" s="76"/>
      <c r="O21" s="76"/>
      <c r="P21" s="76"/>
      <c r="Q21" s="76"/>
      <c r="R21" s="76"/>
      <c r="S21" s="76"/>
      <c r="T21" s="76"/>
      <c r="U21" s="76">
        <f>IF(L21="Yes",1,0)</f>
        <v>0</v>
      </c>
    </row>
    <row r="22" spans="1:21" ht="15.75">
      <c r="A22" s="76"/>
      <c r="B22" s="156"/>
      <c r="C22" s="156"/>
      <c r="D22" s="76"/>
      <c r="E22" s="76"/>
      <c r="F22" s="76"/>
      <c r="G22" s="76"/>
      <c r="H22" s="76"/>
      <c r="I22" s="76"/>
      <c r="J22" s="76"/>
      <c r="K22" s="118"/>
      <c r="L22" s="111"/>
      <c r="M22" s="159"/>
      <c r="N22" s="111"/>
      <c r="O22" s="111"/>
      <c r="P22" s="111"/>
      <c r="Q22" s="111"/>
      <c r="R22" s="76"/>
      <c r="S22" s="76"/>
      <c r="T22" s="76"/>
      <c r="U22" s="76"/>
    </row>
    <row r="23" spans="1:21" ht="15.75">
      <c r="A23" s="76"/>
      <c r="B23" s="76"/>
      <c r="C23" s="156" t="s">
        <v>58</v>
      </c>
      <c r="D23" s="76" t="s">
        <v>91</v>
      </c>
      <c r="E23" s="76"/>
      <c r="F23" s="76"/>
      <c r="G23" s="76"/>
      <c r="H23" s="76"/>
      <c r="I23" s="76"/>
      <c r="J23" s="104"/>
      <c r="K23" s="76"/>
      <c r="L23" s="167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5">
      <c r="A24" s="76"/>
      <c r="B24" s="76"/>
      <c r="C24" s="76" t="s">
        <v>59</v>
      </c>
      <c r="D24" s="76"/>
      <c r="E24" s="247" t="s">
        <v>63</v>
      </c>
      <c r="F24" s="248"/>
      <c r="G24" s="248"/>
      <c r="H24" s="248"/>
      <c r="I24" s="248"/>
      <c r="J24" s="248"/>
      <c r="K24" s="248"/>
      <c r="L24" s="123"/>
      <c r="M24" s="105"/>
      <c r="N24" s="76"/>
      <c r="O24" s="76"/>
      <c r="P24" s="76"/>
      <c r="Q24" s="76"/>
      <c r="R24" s="76"/>
      <c r="S24" s="76"/>
      <c r="T24" s="76"/>
      <c r="U24" s="76"/>
    </row>
    <row r="25" spans="1:21" ht="15">
      <c r="A25" s="76"/>
      <c r="B25" s="76"/>
      <c r="C25" s="76" t="s">
        <v>60</v>
      </c>
      <c r="D25" s="76"/>
      <c r="E25" s="247" t="s">
        <v>57</v>
      </c>
      <c r="F25" s="248"/>
      <c r="G25" s="248"/>
      <c r="H25" s="248"/>
      <c r="I25" s="248"/>
      <c r="J25" s="248"/>
      <c r="K25" s="235"/>
      <c r="L25" s="168"/>
      <c r="M25" s="105"/>
      <c r="N25" s="76"/>
      <c r="O25" s="76"/>
      <c r="P25" s="76"/>
      <c r="Q25" s="76"/>
      <c r="R25" s="76"/>
      <c r="S25" s="76"/>
      <c r="T25" s="76"/>
      <c r="U25" s="76"/>
    </row>
    <row r="26" spans="1:21" ht="15">
      <c r="A26" s="76"/>
      <c r="B26" s="76"/>
      <c r="C26" s="76" t="s">
        <v>110</v>
      </c>
      <c r="D26" s="118"/>
      <c r="E26" s="254"/>
      <c r="F26" s="254"/>
      <c r="G26" s="254"/>
      <c r="H26" s="254"/>
      <c r="I26" s="254"/>
      <c r="J26" s="249" t="s">
        <v>64</v>
      </c>
      <c r="K26" s="250"/>
      <c r="L26" s="123"/>
      <c r="M26" s="105"/>
      <c r="N26" s="76"/>
      <c r="O26" s="76"/>
      <c r="P26" s="76"/>
      <c r="Q26" s="76"/>
      <c r="R26" s="76"/>
      <c r="S26" s="76"/>
      <c r="T26" s="76"/>
      <c r="U26" s="76"/>
    </row>
    <row r="27" spans="1:21" ht="15">
      <c r="A27" s="76"/>
      <c r="B27" s="76"/>
      <c r="C27" s="76" t="s">
        <v>110</v>
      </c>
      <c r="D27" s="118"/>
      <c r="E27" s="255"/>
      <c r="F27" s="256"/>
      <c r="G27" s="256"/>
      <c r="H27" s="256"/>
      <c r="I27" s="257"/>
      <c r="J27" s="249" t="s">
        <v>64</v>
      </c>
      <c r="K27" s="250"/>
      <c r="L27" s="123"/>
      <c r="M27" s="105"/>
      <c r="N27" s="76"/>
      <c r="O27" s="76"/>
      <c r="P27" s="76"/>
      <c r="Q27" s="76"/>
      <c r="R27" s="76"/>
      <c r="S27" s="76"/>
      <c r="T27" s="76"/>
      <c r="U27" s="76"/>
    </row>
    <row r="28" spans="1:21" ht="15">
      <c r="A28" s="76"/>
      <c r="B28" s="76"/>
      <c r="C28" s="76" t="s">
        <v>110</v>
      </c>
      <c r="D28" s="118"/>
      <c r="E28" s="255"/>
      <c r="F28" s="256"/>
      <c r="G28" s="256"/>
      <c r="H28" s="256"/>
      <c r="I28" s="257"/>
      <c r="J28" s="249" t="s">
        <v>64</v>
      </c>
      <c r="K28" s="250"/>
      <c r="L28" s="123"/>
      <c r="M28" s="105"/>
      <c r="N28" s="76"/>
      <c r="O28" s="76"/>
      <c r="P28" s="76"/>
      <c r="Q28" s="76"/>
      <c r="R28" s="76"/>
      <c r="S28" s="76"/>
      <c r="T28" s="76"/>
      <c r="U28" s="76"/>
    </row>
    <row r="29" spans="1:21" ht="15">
      <c r="A29" s="76"/>
      <c r="B29" s="76"/>
      <c r="C29" s="76"/>
      <c r="D29" s="76"/>
      <c r="E29" s="107"/>
      <c r="F29" s="107"/>
      <c r="G29" s="149"/>
      <c r="H29" s="107"/>
      <c r="I29" s="107"/>
      <c r="J29" s="76"/>
      <c r="K29" s="76"/>
      <c r="L29" s="108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20.25">
      <c r="A30" s="76"/>
      <c r="B30" s="76"/>
      <c r="C30" s="76"/>
      <c r="D30" s="76"/>
      <c r="E30" s="76"/>
      <c r="F30" s="76"/>
      <c r="G30" s="76"/>
      <c r="H30" s="251" t="s">
        <v>81</v>
      </c>
      <c r="I30" s="252"/>
      <c r="J30" s="252"/>
      <c r="K30" s="253"/>
      <c r="L30" s="124" t="str">
        <f>IF(SUM(U9:U21)&gt;5,"Yes","No")</f>
        <v>No</v>
      </c>
      <c r="M30" s="76"/>
      <c r="N30" s="76"/>
      <c r="O30" s="76"/>
      <c r="P30" s="76"/>
      <c r="Q30" s="76"/>
      <c r="R30" s="76"/>
      <c r="S30" s="76"/>
      <c r="T30" s="76"/>
      <c r="U30" s="76"/>
    </row>
    <row r="31" spans="1:21" ht="15">
      <c r="A31" s="76"/>
      <c r="B31" s="76"/>
      <c r="C31" s="76"/>
      <c r="D31" s="76"/>
      <c r="E31" s="76"/>
      <c r="F31" s="76"/>
      <c r="G31" s="10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ht="15">
      <c r="A33" s="116"/>
      <c r="B33" s="236" t="s">
        <v>116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5">
      <c r="A34" s="76"/>
      <c r="B34" s="236" t="s">
        <v>115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ht="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</sheetData>
  <sheetProtection sheet="1"/>
  <mergeCells count="15">
    <mergeCell ref="B1:L1"/>
    <mergeCell ref="D3:E3"/>
    <mergeCell ref="C5:D5"/>
    <mergeCell ref="E5:I5"/>
    <mergeCell ref="E24:K24"/>
    <mergeCell ref="E25:K25"/>
    <mergeCell ref="E26:I26"/>
    <mergeCell ref="J26:K26"/>
    <mergeCell ref="B33:L33"/>
    <mergeCell ref="B34:L34"/>
    <mergeCell ref="H30:K30"/>
    <mergeCell ref="E27:I27"/>
    <mergeCell ref="J27:K27"/>
    <mergeCell ref="E28:I28"/>
    <mergeCell ref="J28:K28"/>
  </mergeCells>
  <conditionalFormatting sqref="L9 L12 L14 L16 L18 L21 L3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showZeros="0" zoomScale="90" zoomScaleNormal="90" workbookViewId="0" topLeftCell="A1">
      <selection activeCell="L14" sqref="L14"/>
    </sheetView>
  </sheetViews>
  <sheetFormatPr defaultColWidth="9.140625" defaultRowHeight="12.75"/>
  <cols>
    <col min="1" max="1" width="2.7109375" style="8" customWidth="1"/>
    <col min="2" max="2" width="3.421875" style="8" customWidth="1"/>
    <col min="3" max="3" width="11.421875" style="8" customWidth="1"/>
    <col min="4" max="4" width="11.00390625" style="8" customWidth="1"/>
    <col min="5" max="6" width="10.421875" style="8" customWidth="1"/>
    <col min="7" max="7" width="11.140625" style="8" customWidth="1"/>
    <col min="8" max="8" width="10.7109375" style="8" customWidth="1"/>
    <col min="9" max="9" width="13.7109375" style="8" customWidth="1"/>
    <col min="10" max="10" width="9.140625" style="8" customWidth="1"/>
    <col min="11" max="11" width="10.8515625" style="8" customWidth="1"/>
    <col min="12" max="12" width="9.140625" style="8" customWidth="1"/>
    <col min="13" max="13" width="2.421875" style="8" customWidth="1"/>
    <col min="14" max="16384" width="9.140625" style="8" customWidth="1"/>
  </cols>
  <sheetData>
    <row r="1" spans="1:21" ht="24" customHeight="1">
      <c r="A1" s="76"/>
      <c r="B1" s="239" t="s">
        <v>82</v>
      </c>
      <c r="C1" s="240"/>
      <c r="D1" s="240"/>
      <c r="E1" s="240"/>
      <c r="F1" s="240"/>
      <c r="G1" s="240"/>
      <c r="H1" s="240"/>
      <c r="I1" s="240"/>
      <c r="J1" s="240"/>
      <c r="K1" s="240"/>
      <c r="L1" s="241"/>
      <c r="M1" s="76"/>
      <c r="N1" s="76"/>
      <c r="O1" s="76"/>
      <c r="P1" s="76"/>
      <c r="Q1" s="76"/>
      <c r="R1" s="76"/>
      <c r="S1" s="76"/>
      <c r="T1" s="76"/>
      <c r="U1" s="76"/>
    </row>
    <row r="2" spans="1:21" ht="15">
      <c r="A2" s="76"/>
      <c r="B2" s="76"/>
      <c r="C2" s="76"/>
      <c r="D2" s="104"/>
      <c r="E2" s="104"/>
      <c r="F2" s="104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5.75">
      <c r="A3" s="76"/>
      <c r="B3" s="76"/>
      <c r="C3" s="118" t="s">
        <v>36</v>
      </c>
      <c r="D3" s="258" t="str">
        <f>+Summary2007!D3</f>
        <v>Pack/Troop/Crew</v>
      </c>
      <c r="E3" s="259"/>
      <c r="F3" s="147" t="s">
        <v>37</v>
      </c>
      <c r="G3" s="148">
        <f>+Summary2007!G3</f>
        <v>1444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5">
      <c r="A4" s="76"/>
      <c r="B4" s="76"/>
      <c r="C4" s="76"/>
      <c r="D4" s="107"/>
      <c r="E4" s="149"/>
      <c r="F4" s="149"/>
      <c r="G4" s="104"/>
      <c r="H4" s="104"/>
      <c r="I4" s="104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5.75">
      <c r="A5" s="76"/>
      <c r="B5" s="76"/>
      <c r="C5" s="242" t="s">
        <v>38</v>
      </c>
      <c r="D5" s="243"/>
      <c r="E5" s="258" t="str">
        <f>+Summary2007!E5</f>
        <v>Sponsor</v>
      </c>
      <c r="F5" s="260"/>
      <c r="G5" s="260"/>
      <c r="H5" s="260"/>
      <c r="I5" s="259"/>
      <c r="J5" s="10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">
      <c r="A6" s="76"/>
      <c r="B6" s="76"/>
      <c r="C6" s="150"/>
      <c r="D6" s="153"/>
      <c r="E6" s="154"/>
      <c r="F6" s="154"/>
      <c r="G6" s="154"/>
      <c r="H6" s="154"/>
      <c r="I6" s="154"/>
      <c r="J6" s="10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0.25">
      <c r="A7" s="76"/>
      <c r="B7" s="76"/>
      <c r="C7" s="155" t="s">
        <v>83</v>
      </c>
      <c r="D7" s="76"/>
      <c r="E7" s="107"/>
      <c r="F7" s="107"/>
      <c r="G7" s="107"/>
      <c r="H7" s="107"/>
      <c r="I7" s="10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5.75">
      <c r="A8" s="76"/>
      <c r="B8" s="156"/>
      <c r="C8" s="156"/>
      <c r="D8" s="76"/>
      <c r="E8" s="76"/>
      <c r="F8" s="157" t="s">
        <v>13</v>
      </c>
      <c r="G8" s="76"/>
      <c r="H8" s="157" t="s">
        <v>72</v>
      </c>
      <c r="I8" s="76"/>
      <c r="J8" s="157" t="s">
        <v>72</v>
      </c>
      <c r="K8" s="76"/>
      <c r="L8" s="157" t="s">
        <v>73</v>
      </c>
      <c r="M8" s="76"/>
      <c r="N8" s="76"/>
      <c r="O8" s="76"/>
      <c r="P8" s="76"/>
      <c r="Q8" s="76"/>
      <c r="R8" s="76"/>
      <c r="S8" s="76"/>
      <c r="T8" s="76" t="s">
        <v>96</v>
      </c>
      <c r="U8" s="76"/>
    </row>
    <row r="9" spans="1:21" ht="15.75">
      <c r="A9" s="76"/>
      <c r="B9" s="156">
        <v>1</v>
      </c>
      <c r="C9" s="156" t="s">
        <v>39</v>
      </c>
      <c r="D9" s="76"/>
      <c r="E9" s="158" t="s">
        <v>47</v>
      </c>
      <c r="F9" s="165">
        <f>+Training!D10</f>
        <v>0</v>
      </c>
      <c r="G9" s="159" t="s">
        <v>44</v>
      </c>
      <c r="H9" s="165">
        <f>+Training!F9</f>
        <v>0</v>
      </c>
      <c r="I9" s="159" t="s">
        <v>45</v>
      </c>
      <c r="J9" s="165">
        <f>+Training!F10</f>
        <v>0</v>
      </c>
      <c r="K9" s="159" t="s">
        <v>46</v>
      </c>
      <c r="L9" s="124">
        <f>+Training!G10</f>
        <v>0</v>
      </c>
      <c r="M9" s="76"/>
      <c r="N9" s="76"/>
      <c r="O9" s="76"/>
      <c r="P9" s="76"/>
      <c r="Q9" s="76"/>
      <c r="R9" s="76"/>
      <c r="S9" s="76"/>
      <c r="T9" s="76"/>
      <c r="U9" s="76">
        <f>IF(L9="Yes",1,0)</f>
        <v>0</v>
      </c>
    </row>
    <row r="10" spans="1:21" ht="15.75">
      <c r="A10" s="76"/>
      <c r="B10" s="156"/>
      <c r="C10" s="156"/>
      <c r="D10" s="118"/>
      <c r="E10" s="152"/>
      <c r="F10" s="111"/>
      <c r="G10" s="152"/>
      <c r="H10" s="111"/>
      <c r="I10" s="152"/>
      <c r="J10" s="111"/>
      <c r="K10" s="113"/>
      <c r="L10" s="112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.75">
      <c r="A11" s="76"/>
      <c r="B11" s="156">
        <v>2</v>
      </c>
      <c r="C11" s="156" t="s">
        <v>40</v>
      </c>
      <c r="D11" s="76"/>
      <c r="E11" s="151" t="s">
        <v>48</v>
      </c>
      <c r="F11" s="165">
        <f>+Membership!D9</f>
        <v>0</v>
      </c>
      <c r="G11" s="152" t="s">
        <v>50</v>
      </c>
      <c r="H11" s="165">
        <f>+Membership!H9</f>
        <v>0</v>
      </c>
      <c r="I11" s="160" t="s">
        <v>93</v>
      </c>
      <c r="J11" s="110"/>
      <c r="K11" s="76"/>
      <c r="L11" s="110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.75">
      <c r="A12" s="76"/>
      <c r="B12" s="156"/>
      <c r="C12" s="156"/>
      <c r="D12" s="118"/>
      <c r="E12" s="152" t="s">
        <v>49</v>
      </c>
      <c r="F12" s="124">
        <f>+Membership!C9</f>
        <v>0</v>
      </c>
      <c r="G12" s="152" t="s">
        <v>51</v>
      </c>
      <c r="H12" s="124">
        <f>+Membership!G9</f>
        <v>0</v>
      </c>
      <c r="I12" s="161" t="s">
        <v>52</v>
      </c>
      <c r="J12" s="124">
        <f>+Membership!K9</f>
        <v>0</v>
      </c>
      <c r="K12" s="159" t="s">
        <v>46</v>
      </c>
      <c r="L12" s="124">
        <f>+Membership!L9</f>
        <v>0</v>
      </c>
      <c r="M12" s="159"/>
      <c r="N12" s="111"/>
      <c r="O12" s="111"/>
      <c r="P12" s="111"/>
      <c r="Q12" s="111"/>
      <c r="R12" s="76"/>
      <c r="S12" s="76"/>
      <c r="T12" s="76"/>
      <c r="U12" s="76">
        <f>IF(L12="Yes",1,0)</f>
        <v>0</v>
      </c>
    </row>
    <row r="13" spans="1:21" ht="15.75">
      <c r="A13" s="76"/>
      <c r="B13" s="156"/>
      <c r="C13" s="156"/>
      <c r="D13" s="118"/>
      <c r="E13" s="152"/>
      <c r="F13" s="111"/>
      <c r="G13" s="152"/>
      <c r="H13" s="111"/>
      <c r="I13" s="152"/>
      <c r="J13" s="111"/>
      <c r="K13" s="147"/>
      <c r="L13" s="111"/>
      <c r="M13" s="159"/>
      <c r="N13" s="111"/>
      <c r="O13" s="111"/>
      <c r="P13" s="111"/>
      <c r="Q13" s="111"/>
      <c r="R13" s="76"/>
      <c r="S13" s="76"/>
      <c r="T13" s="76"/>
      <c r="U13" s="76"/>
    </row>
    <row r="14" spans="1:21" ht="15.75">
      <c r="A14" s="76"/>
      <c r="B14" s="156">
        <v>3</v>
      </c>
      <c r="C14" s="156" t="s">
        <v>41</v>
      </c>
      <c r="D14" s="76"/>
      <c r="E14" s="151" t="s">
        <v>54</v>
      </c>
      <c r="F14" s="124">
        <f>+Support!C10</f>
        <v>0</v>
      </c>
      <c r="G14" s="152" t="s">
        <v>53</v>
      </c>
      <c r="H14" s="124">
        <f>+Support!D10</f>
        <v>0</v>
      </c>
      <c r="I14" s="76"/>
      <c r="J14" s="110"/>
      <c r="K14" s="152" t="s">
        <v>46</v>
      </c>
      <c r="L14" s="124">
        <f>+Support!E10</f>
        <v>0</v>
      </c>
      <c r="M14" s="76"/>
      <c r="N14" s="76"/>
      <c r="O14" s="76"/>
      <c r="P14" s="76"/>
      <c r="Q14" s="76"/>
      <c r="R14" s="76"/>
      <c r="S14" s="76"/>
      <c r="T14" s="76"/>
      <c r="U14" s="76">
        <f>IF(L14="Yes",1,0)</f>
        <v>0</v>
      </c>
    </row>
    <row r="15" spans="1:21" ht="15.75">
      <c r="A15" s="76"/>
      <c r="B15" s="156"/>
      <c r="C15" s="156"/>
      <c r="D15" s="118"/>
      <c r="E15" s="152"/>
      <c r="F15" s="111"/>
      <c r="G15" s="152"/>
      <c r="H15" s="111"/>
      <c r="I15" s="113"/>
      <c r="J15" s="111"/>
      <c r="K15" s="76"/>
      <c r="L15" s="108"/>
      <c r="M15" s="76"/>
      <c r="N15" s="76"/>
      <c r="O15" s="76"/>
      <c r="P15" s="76"/>
      <c r="Q15" s="76"/>
      <c r="R15" s="76"/>
      <c r="S15" s="76"/>
      <c r="T15" s="76"/>
      <c r="U15" s="76"/>
    </row>
    <row r="16" spans="1:21" ht="15.75">
      <c r="A16" s="76"/>
      <c r="B16" s="156">
        <v>4</v>
      </c>
      <c r="C16" s="156" t="s">
        <v>29</v>
      </c>
      <c r="D16" s="76"/>
      <c r="E16" s="151" t="s">
        <v>55</v>
      </c>
      <c r="F16" s="165">
        <f>+Advancement!C10</f>
        <v>0.6</v>
      </c>
      <c r="G16" s="152" t="s">
        <v>44</v>
      </c>
      <c r="H16" s="165">
        <f>+Advancement!F9</f>
        <v>0</v>
      </c>
      <c r="I16" s="152" t="s">
        <v>45</v>
      </c>
      <c r="J16" s="165">
        <f>+Advancement!F10</f>
        <v>0</v>
      </c>
      <c r="K16" s="152" t="s">
        <v>46</v>
      </c>
      <c r="L16" s="124">
        <f>+Advancement!J10</f>
        <v>0</v>
      </c>
      <c r="M16" s="76"/>
      <c r="N16" s="76"/>
      <c r="O16" s="76"/>
      <c r="P16" s="76"/>
      <c r="Q16" s="76"/>
      <c r="R16" s="76"/>
      <c r="S16" s="76"/>
      <c r="T16" s="76"/>
      <c r="U16" s="76">
        <f>IF(L16="Yes",1,0)</f>
        <v>0</v>
      </c>
    </row>
    <row r="17" spans="1:21" ht="15.75">
      <c r="A17" s="76"/>
      <c r="B17" s="156"/>
      <c r="C17" s="156"/>
      <c r="D17" s="118"/>
      <c r="E17" s="152"/>
      <c r="F17" s="111"/>
      <c r="G17" s="152"/>
      <c r="H17" s="111"/>
      <c r="I17" s="152"/>
      <c r="J17" s="166"/>
      <c r="K17" s="113"/>
      <c r="L17" s="112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5.75">
      <c r="A18" s="76"/>
      <c r="B18" s="156">
        <v>5</v>
      </c>
      <c r="C18" s="156" t="s">
        <v>42</v>
      </c>
      <c r="D18" s="76"/>
      <c r="E18" s="162" t="s">
        <v>56</v>
      </c>
      <c r="F18" s="165">
        <f>+Program!F9</f>
        <v>0.7</v>
      </c>
      <c r="G18" s="161" t="s">
        <v>44</v>
      </c>
      <c r="H18" s="165">
        <f>+Program!E8</f>
        <v>0</v>
      </c>
      <c r="I18" s="161" t="s">
        <v>45</v>
      </c>
      <c r="J18" s="165">
        <f>+Program!E9</f>
        <v>0</v>
      </c>
      <c r="K18" s="152" t="s">
        <v>46</v>
      </c>
      <c r="L18" s="124">
        <f>+Program!J9</f>
        <v>0</v>
      </c>
      <c r="M18" s="76"/>
      <c r="N18" s="76"/>
      <c r="O18" s="76"/>
      <c r="P18" s="76"/>
      <c r="Q18" s="76"/>
      <c r="R18" s="76"/>
      <c r="S18" s="76"/>
      <c r="T18" s="76"/>
      <c r="U18" s="76">
        <f>IF(L18="Yes",1,0)</f>
        <v>0</v>
      </c>
    </row>
    <row r="19" spans="1:21" ht="15.75">
      <c r="A19" s="76"/>
      <c r="B19" s="156"/>
      <c r="C19" s="156"/>
      <c r="D19" s="76"/>
      <c r="E19" s="163" t="s">
        <v>87</v>
      </c>
      <c r="F19" s="165">
        <v>0.1</v>
      </c>
      <c r="G19" s="153" t="s">
        <v>88</v>
      </c>
      <c r="H19" s="111"/>
      <c r="I19" s="147"/>
      <c r="J19" s="111"/>
      <c r="K19" s="152"/>
      <c r="L19" s="111"/>
      <c r="M19" s="113"/>
      <c r="N19" s="105"/>
      <c r="O19" s="105"/>
      <c r="P19" s="105"/>
      <c r="Q19" s="105"/>
      <c r="R19" s="76"/>
      <c r="S19" s="76"/>
      <c r="T19" s="76"/>
      <c r="U19" s="76"/>
    </row>
    <row r="20" spans="1:21" ht="15.75">
      <c r="A20" s="76"/>
      <c r="B20" s="156"/>
      <c r="C20" s="156"/>
      <c r="D20" s="76"/>
      <c r="E20" s="163"/>
      <c r="F20" s="113"/>
      <c r="G20" s="147"/>
      <c r="H20" s="111"/>
      <c r="I20" s="147"/>
      <c r="J20" s="111"/>
      <c r="K20" s="152"/>
      <c r="L20" s="111"/>
      <c r="M20" s="113"/>
      <c r="N20" s="105"/>
      <c r="O20" s="105"/>
      <c r="P20" s="105"/>
      <c r="Q20" s="105"/>
      <c r="R20" s="76"/>
      <c r="S20" s="76"/>
      <c r="T20" s="76"/>
      <c r="U20" s="76"/>
    </row>
    <row r="21" spans="1:21" ht="15.75">
      <c r="A21" s="76"/>
      <c r="B21" s="156">
        <v>6</v>
      </c>
      <c r="C21" s="156" t="s">
        <v>43</v>
      </c>
      <c r="D21" s="76" t="s">
        <v>74</v>
      </c>
      <c r="E21" s="76"/>
      <c r="F21" s="76"/>
      <c r="G21" s="76"/>
      <c r="H21" s="76"/>
      <c r="I21" s="76"/>
      <c r="J21" s="123"/>
      <c r="K21" s="152" t="s">
        <v>46</v>
      </c>
      <c r="L21" s="124" t="str">
        <f>IF(COUNTA(J21)&gt;0,"Yes","No")</f>
        <v>No</v>
      </c>
      <c r="M21" s="76"/>
      <c r="N21" s="76"/>
      <c r="O21" s="76"/>
      <c r="P21" s="76"/>
      <c r="Q21" s="76"/>
      <c r="R21" s="76"/>
      <c r="S21" s="76"/>
      <c r="T21" s="76"/>
      <c r="U21" s="76">
        <f>IF(L21="Yes",1,0)</f>
        <v>0</v>
      </c>
    </row>
    <row r="22" spans="1:21" ht="15.75">
      <c r="A22" s="76"/>
      <c r="B22" s="156"/>
      <c r="C22" s="156"/>
      <c r="D22" s="76"/>
      <c r="E22" s="76"/>
      <c r="F22" s="76"/>
      <c r="G22" s="76"/>
      <c r="H22" s="76"/>
      <c r="I22" s="76"/>
      <c r="J22" s="76"/>
      <c r="K22" s="118"/>
      <c r="L22" s="111"/>
      <c r="M22" s="159"/>
      <c r="N22" s="111"/>
      <c r="O22" s="111"/>
      <c r="P22" s="111"/>
      <c r="Q22" s="111"/>
      <c r="R22" s="76"/>
      <c r="S22" s="76"/>
      <c r="T22" s="76"/>
      <c r="U22" s="76"/>
    </row>
    <row r="23" spans="1:21" ht="15.75">
      <c r="A23" s="76"/>
      <c r="B23" s="76"/>
      <c r="C23" s="156" t="s">
        <v>58</v>
      </c>
      <c r="D23" s="76" t="s">
        <v>91</v>
      </c>
      <c r="E23" s="76"/>
      <c r="F23" s="76"/>
      <c r="G23" s="76"/>
      <c r="H23" s="76"/>
      <c r="I23" s="76"/>
      <c r="J23" s="104"/>
      <c r="K23" s="76"/>
      <c r="L23" s="167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5">
      <c r="A24" s="76"/>
      <c r="B24" s="76"/>
      <c r="C24" s="76" t="s">
        <v>59</v>
      </c>
      <c r="D24" s="76"/>
      <c r="E24" s="247" t="s">
        <v>63</v>
      </c>
      <c r="F24" s="248"/>
      <c r="G24" s="248"/>
      <c r="H24" s="248"/>
      <c r="I24" s="248"/>
      <c r="J24" s="248"/>
      <c r="K24" s="248"/>
      <c r="L24" s="123"/>
      <c r="M24" s="105"/>
      <c r="N24" s="76"/>
      <c r="O24" s="76"/>
      <c r="P24" s="76"/>
      <c r="Q24" s="76"/>
      <c r="R24" s="76"/>
      <c r="S24" s="76"/>
      <c r="T24" s="76"/>
      <c r="U24" s="76"/>
    </row>
    <row r="25" spans="1:21" ht="15">
      <c r="A25" s="76"/>
      <c r="B25" s="76"/>
      <c r="C25" s="76" t="s">
        <v>60</v>
      </c>
      <c r="D25" s="76"/>
      <c r="E25" s="247" t="s">
        <v>57</v>
      </c>
      <c r="F25" s="248"/>
      <c r="G25" s="248"/>
      <c r="H25" s="248"/>
      <c r="I25" s="248"/>
      <c r="J25" s="248"/>
      <c r="K25" s="235"/>
      <c r="L25" s="168"/>
      <c r="M25" s="105"/>
      <c r="N25" s="76"/>
      <c r="O25" s="76"/>
      <c r="P25" s="76"/>
      <c r="Q25" s="76"/>
      <c r="R25" s="76"/>
      <c r="S25" s="76"/>
      <c r="T25" s="76"/>
      <c r="U25" s="76"/>
    </row>
    <row r="26" spans="1:21" ht="15">
      <c r="A26" s="76"/>
      <c r="B26" s="76"/>
      <c r="C26" s="76" t="s">
        <v>110</v>
      </c>
      <c r="D26" s="118"/>
      <c r="E26" s="254"/>
      <c r="F26" s="254"/>
      <c r="G26" s="254"/>
      <c r="H26" s="254"/>
      <c r="I26" s="254"/>
      <c r="J26" s="249" t="s">
        <v>64</v>
      </c>
      <c r="K26" s="250"/>
      <c r="L26" s="123"/>
      <c r="M26" s="105"/>
      <c r="N26" s="76"/>
      <c r="O26" s="76"/>
      <c r="P26" s="76"/>
      <c r="Q26" s="76"/>
      <c r="R26" s="76"/>
      <c r="S26" s="76"/>
      <c r="T26" s="76"/>
      <c r="U26" s="76"/>
    </row>
    <row r="27" spans="1:21" ht="15">
      <c r="A27" s="76"/>
      <c r="B27" s="76"/>
      <c r="C27" s="76" t="s">
        <v>110</v>
      </c>
      <c r="D27" s="118"/>
      <c r="E27" s="255"/>
      <c r="F27" s="256"/>
      <c r="G27" s="256"/>
      <c r="H27" s="256"/>
      <c r="I27" s="257"/>
      <c r="J27" s="249" t="s">
        <v>64</v>
      </c>
      <c r="K27" s="250"/>
      <c r="L27" s="123"/>
      <c r="M27" s="105"/>
      <c r="N27" s="76"/>
      <c r="O27" s="76"/>
      <c r="P27" s="76"/>
      <c r="Q27" s="76"/>
      <c r="R27" s="76"/>
      <c r="S27" s="76"/>
      <c r="T27" s="76"/>
      <c r="U27" s="76"/>
    </row>
    <row r="28" spans="1:21" ht="15">
      <c r="A28" s="76"/>
      <c r="B28" s="76"/>
      <c r="C28" s="76" t="s">
        <v>110</v>
      </c>
      <c r="D28" s="118"/>
      <c r="E28" s="255"/>
      <c r="F28" s="256"/>
      <c r="G28" s="256"/>
      <c r="H28" s="256"/>
      <c r="I28" s="257"/>
      <c r="J28" s="249" t="s">
        <v>64</v>
      </c>
      <c r="K28" s="250"/>
      <c r="L28" s="123"/>
      <c r="M28" s="105"/>
      <c r="N28" s="76"/>
      <c r="O28" s="76"/>
      <c r="P28" s="76"/>
      <c r="Q28" s="76"/>
      <c r="R28" s="76"/>
      <c r="S28" s="76"/>
      <c r="T28" s="76"/>
      <c r="U28" s="76"/>
    </row>
    <row r="29" spans="1:21" ht="15">
      <c r="A29" s="76"/>
      <c r="B29" s="76"/>
      <c r="C29" s="76"/>
      <c r="D29" s="76"/>
      <c r="E29" s="107"/>
      <c r="F29" s="107"/>
      <c r="G29" s="149"/>
      <c r="H29" s="107"/>
      <c r="I29" s="107"/>
      <c r="J29" s="76"/>
      <c r="K29" s="76"/>
      <c r="L29" s="108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20.25">
      <c r="A30" s="76"/>
      <c r="B30" s="76"/>
      <c r="C30" s="76"/>
      <c r="D30" s="76"/>
      <c r="E30" s="76"/>
      <c r="F30" s="76"/>
      <c r="G30" s="76"/>
      <c r="H30" s="251" t="s">
        <v>84</v>
      </c>
      <c r="I30" s="252"/>
      <c r="J30" s="252"/>
      <c r="K30" s="253"/>
      <c r="L30" s="124" t="str">
        <f>IF(SUM(U9:U21)&gt;5,"Yes","No")</f>
        <v>No</v>
      </c>
      <c r="M30" s="76"/>
      <c r="N30" s="76"/>
      <c r="O30" s="76"/>
      <c r="P30" s="76"/>
      <c r="Q30" s="76"/>
      <c r="R30" s="76"/>
      <c r="S30" s="76"/>
      <c r="T30" s="76"/>
      <c r="U30" s="76"/>
    </row>
    <row r="31" spans="1:21" ht="15">
      <c r="A31" s="76"/>
      <c r="B31" s="76"/>
      <c r="C31" s="76"/>
      <c r="D31" s="76"/>
      <c r="E31" s="76"/>
      <c r="F31" s="76"/>
      <c r="G31" s="10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ht="15">
      <c r="A33" s="116"/>
      <c r="B33" s="236" t="s">
        <v>116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5">
      <c r="A34" s="76"/>
      <c r="B34" s="236" t="s">
        <v>115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ht="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</sheetData>
  <sheetProtection sheet="1"/>
  <mergeCells count="15">
    <mergeCell ref="B1:L1"/>
    <mergeCell ref="D3:E3"/>
    <mergeCell ref="C5:D5"/>
    <mergeCell ref="E5:I5"/>
    <mergeCell ref="E24:K24"/>
    <mergeCell ref="E25:K25"/>
    <mergeCell ref="E26:I26"/>
    <mergeCell ref="J26:K26"/>
    <mergeCell ref="B33:L33"/>
    <mergeCell ref="B34:L34"/>
    <mergeCell ref="H30:K30"/>
    <mergeCell ref="E27:I27"/>
    <mergeCell ref="J27:K27"/>
    <mergeCell ref="E28:I28"/>
    <mergeCell ref="J28:K28"/>
  </mergeCells>
  <conditionalFormatting sqref="L9 L12 L14 L16 L18 L21 L3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showZeros="0" workbookViewId="0" topLeftCell="A1">
      <selection activeCell="C7" sqref="C7"/>
    </sheetView>
  </sheetViews>
  <sheetFormatPr defaultColWidth="9.140625" defaultRowHeight="12.75"/>
  <cols>
    <col min="1" max="1" width="3.00390625" style="8" customWidth="1"/>
    <col min="2" max="2" width="13.7109375" style="8" customWidth="1"/>
    <col min="3" max="4" width="16.28125" style="8" customWidth="1"/>
    <col min="5" max="6" width="15.8515625" style="8" customWidth="1"/>
    <col min="7" max="7" width="15.57421875" style="8" customWidth="1"/>
    <col min="8" max="13" width="12.7109375" style="8" customWidth="1"/>
    <col min="14" max="16384" width="9.140625" style="8" customWidth="1"/>
  </cols>
  <sheetData>
    <row r="1" spans="1:15" ht="23.25">
      <c r="A1" s="76"/>
      <c r="B1" s="261" t="s">
        <v>71</v>
      </c>
      <c r="C1" s="262"/>
      <c r="D1" s="262"/>
      <c r="E1" s="262"/>
      <c r="F1" s="262"/>
      <c r="G1" s="262"/>
      <c r="H1" s="14"/>
      <c r="I1" s="14"/>
      <c r="J1" s="14"/>
      <c r="K1" s="14"/>
      <c r="L1" s="14"/>
      <c r="M1" s="15"/>
      <c r="N1" s="14"/>
      <c r="O1" s="14"/>
    </row>
    <row r="2" spans="1:15" ht="16.5" thickBot="1">
      <c r="A2" s="76"/>
      <c r="B2" s="16"/>
      <c r="C2" s="16"/>
      <c r="D2" s="16"/>
      <c r="E2" s="17"/>
      <c r="F2" s="17"/>
      <c r="G2" s="17"/>
      <c r="H2" s="14"/>
      <c r="I2" s="14"/>
      <c r="J2" s="14"/>
      <c r="K2" s="14"/>
      <c r="L2" s="14"/>
      <c r="M2" s="15"/>
      <c r="N2" s="14"/>
      <c r="O2" s="14"/>
    </row>
    <row r="3" spans="1:15" ht="15.75">
      <c r="A3" s="76"/>
      <c r="B3" s="137"/>
      <c r="C3" s="20" t="s">
        <v>98</v>
      </c>
      <c r="D3" s="23" t="s">
        <v>13</v>
      </c>
      <c r="E3" s="263" t="s">
        <v>16</v>
      </c>
      <c r="F3" s="264"/>
      <c r="G3" s="22" t="s">
        <v>13</v>
      </c>
      <c r="H3" s="24"/>
      <c r="I3" s="14"/>
      <c r="J3" s="14"/>
      <c r="K3" s="14"/>
      <c r="L3" s="14"/>
      <c r="M3" s="15"/>
      <c r="N3" s="14"/>
      <c r="O3" s="14"/>
    </row>
    <row r="4" spans="1:15" ht="16.5" thickBot="1">
      <c r="A4" s="76"/>
      <c r="B4" s="96" t="s">
        <v>12</v>
      </c>
      <c r="C4" s="96" t="s">
        <v>69</v>
      </c>
      <c r="D4" s="25" t="s">
        <v>65</v>
      </c>
      <c r="E4" s="169" t="s">
        <v>66</v>
      </c>
      <c r="F4" s="171" t="s">
        <v>22</v>
      </c>
      <c r="G4" s="84" t="s">
        <v>23</v>
      </c>
      <c r="H4" s="24"/>
      <c r="I4" s="14"/>
      <c r="J4" s="14"/>
      <c r="K4" s="14"/>
      <c r="L4" s="14"/>
      <c r="M4" s="15"/>
      <c r="N4" s="14"/>
      <c r="O4" s="14"/>
    </row>
    <row r="5" spans="1:15" ht="15">
      <c r="A5" s="76"/>
      <c r="B5" s="31">
        <v>2005</v>
      </c>
      <c r="C5" s="139"/>
      <c r="D5" s="143"/>
      <c r="E5" s="191"/>
      <c r="F5" s="192"/>
      <c r="G5" s="136"/>
      <c r="H5" s="24"/>
      <c r="I5" s="14"/>
      <c r="J5" s="14"/>
      <c r="K5" s="14"/>
      <c r="L5" s="14"/>
      <c r="M5" s="15"/>
      <c r="N5" s="14"/>
      <c r="O5" s="14"/>
    </row>
    <row r="6" spans="1:15" ht="15">
      <c r="A6" s="76"/>
      <c r="B6" s="33">
        <v>2006</v>
      </c>
      <c r="C6" s="140"/>
      <c r="D6" s="144"/>
      <c r="E6" s="193"/>
      <c r="F6" s="194"/>
      <c r="G6" s="85"/>
      <c r="H6" s="24"/>
      <c r="I6" s="14"/>
      <c r="J6" s="14"/>
      <c r="K6" s="14"/>
      <c r="L6" s="14"/>
      <c r="M6" s="15"/>
      <c r="N6" s="14"/>
      <c r="O6" s="14"/>
    </row>
    <row r="7" spans="1:15" ht="15">
      <c r="A7" s="76"/>
      <c r="B7" s="33">
        <v>2007</v>
      </c>
      <c r="C7" s="141"/>
      <c r="D7" s="145"/>
      <c r="E7" s="54"/>
      <c r="F7" s="11">
        <f>IF((C7)&gt;0,(E7/C7),0)</f>
        <v>0</v>
      </c>
      <c r="G7" s="86">
        <f>IF(COUNTA(D7)&gt;0,(IF(F7&lt;D7,"No","Yes")),0)</f>
        <v>0</v>
      </c>
      <c r="H7" s="24"/>
      <c r="I7" s="14"/>
      <c r="J7" s="14"/>
      <c r="K7" s="14"/>
      <c r="L7" s="14"/>
      <c r="M7" s="15"/>
      <c r="N7" s="14"/>
      <c r="O7" s="14"/>
    </row>
    <row r="8" spans="1:15" ht="15">
      <c r="A8" s="76"/>
      <c r="B8" s="33">
        <v>2008</v>
      </c>
      <c r="C8" s="141"/>
      <c r="D8" s="145"/>
      <c r="E8" s="54"/>
      <c r="F8" s="11">
        <f>IF((C8)&gt;0,(E8/C8),0)</f>
        <v>0</v>
      </c>
      <c r="G8" s="86">
        <f>IF(COUNTA(D8)&gt;0,(IF(F8&lt;D8,"No","Yes")),0)</f>
        <v>0</v>
      </c>
      <c r="H8" s="24"/>
      <c r="I8" s="14"/>
      <c r="J8" s="14"/>
      <c r="K8" s="14"/>
      <c r="L8" s="14"/>
      <c r="M8" s="15"/>
      <c r="N8" s="14"/>
      <c r="O8" s="14"/>
    </row>
    <row r="9" spans="1:15" ht="15">
      <c r="A9" s="76"/>
      <c r="B9" s="33">
        <v>2009</v>
      </c>
      <c r="C9" s="141"/>
      <c r="D9" s="145"/>
      <c r="E9" s="54"/>
      <c r="F9" s="11">
        <f>IF((C9)&gt;0,(E9/C9),0)</f>
        <v>0</v>
      </c>
      <c r="G9" s="86">
        <f>IF(COUNTA(D9)&gt;0,(IF(F9&lt;D9,"No","Yes")),0)</f>
        <v>0</v>
      </c>
      <c r="H9" s="24"/>
      <c r="I9" s="14"/>
      <c r="J9" s="14"/>
      <c r="K9" s="14"/>
      <c r="L9" s="14"/>
      <c r="M9" s="15"/>
      <c r="N9" s="14"/>
      <c r="O9" s="14"/>
    </row>
    <row r="10" spans="1:15" ht="15.75" thickBot="1">
      <c r="A10" s="76"/>
      <c r="B10" s="40">
        <v>2010</v>
      </c>
      <c r="C10" s="142"/>
      <c r="D10" s="146"/>
      <c r="E10" s="60"/>
      <c r="F10" s="12">
        <f>IF((C10)&gt;0,(E10/C10),0)</f>
        <v>0</v>
      </c>
      <c r="G10" s="87">
        <f>IF(COUNTA(D10)&gt;0,(IF(F10&lt;D10,"No","Yes")),0)</f>
        <v>0</v>
      </c>
      <c r="H10" s="24"/>
      <c r="I10" s="14"/>
      <c r="J10" s="14"/>
      <c r="K10" s="14"/>
      <c r="L10" s="14"/>
      <c r="M10" s="15"/>
      <c r="N10" s="14"/>
      <c r="O10" s="14"/>
    </row>
    <row r="11" spans="1:15" ht="15">
      <c r="A11" s="76"/>
      <c r="B11" s="46"/>
      <c r="C11" s="134" t="s">
        <v>70</v>
      </c>
      <c r="D11" s="46"/>
      <c r="E11" s="134"/>
      <c r="F11" s="134"/>
      <c r="G11" s="46"/>
      <c r="H11" s="14"/>
      <c r="I11" s="14"/>
      <c r="J11" s="14"/>
      <c r="K11" s="14"/>
      <c r="L11" s="14"/>
      <c r="M11" s="15"/>
      <c r="N11" s="14"/>
      <c r="O11" s="14"/>
    </row>
    <row r="12" spans="1:15" ht="15">
      <c r="A12" s="76"/>
      <c r="B12" s="14"/>
      <c r="C12" s="78"/>
      <c r="D12" s="78"/>
      <c r="E12" s="14"/>
      <c r="F12" s="14"/>
      <c r="G12" s="14"/>
      <c r="H12" s="14"/>
      <c r="I12" s="14"/>
      <c r="J12" s="14"/>
      <c r="K12" s="14"/>
      <c r="L12" s="14"/>
      <c r="M12" s="15"/>
      <c r="N12" s="14"/>
      <c r="O12" s="14"/>
    </row>
    <row r="13" spans="1:15" ht="15">
      <c r="A13" s="76"/>
      <c r="B13" s="14"/>
      <c r="C13" s="78" t="s">
        <v>67</v>
      </c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4"/>
    </row>
    <row r="14" spans="1:15" ht="15">
      <c r="A14" s="76"/>
      <c r="B14" s="18"/>
      <c r="C14" s="138" t="s">
        <v>68</v>
      </c>
      <c r="D14" s="18"/>
      <c r="E14" s="18"/>
      <c r="F14" s="18"/>
      <c r="G14" s="18"/>
      <c r="H14" s="14"/>
      <c r="I14" s="14"/>
      <c r="J14" s="14"/>
      <c r="K14" s="14"/>
      <c r="L14" s="14"/>
      <c r="M14" s="15"/>
      <c r="N14" s="14"/>
      <c r="O14" s="14"/>
    </row>
    <row r="15" spans="1:15" ht="15">
      <c r="A15" s="118"/>
      <c r="B15" s="129"/>
      <c r="C15" s="130"/>
      <c r="D15" s="130"/>
      <c r="E15" s="17"/>
      <c r="F15" s="17"/>
      <c r="G15" s="17"/>
      <c r="H15" s="24"/>
      <c r="I15" s="14"/>
      <c r="J15" s="14"/>
      <c r="K15" s="14"/>
      <c r="L15" s="14"/>
      <c r="M15" s="15"/>
      <c r="N15" s="14"/>
      <c r="O15" s="14"/>
    </row>
    <row r="16" spans="1:15" ht="15">
      <c r="A16" s="118"/>
      <c r="B16" s="130"/>
      <c r="C16" s="207" t="s">
        <v>99</v>
      </c>
      <c r="D16" s="130"/>
      <c r="E16" s="17"/>
      <c r="F16" s="17"/>
      <c r="G16" s="17"/>
      <c r="H16" s="24"/>
      <c r="I16" s="14"/>
      <c r="J16" s="14"/>
      <c r="K16" s="14"/>
      <c r="L16" s="14"/>
      <c r="M16" s="15"/>
      <c r="N16" s="14"/>
      <c r="O16" s="14"/>
    </row>
    <row r="17" spans="1:15" ht="15.75">
      <c r="A17" s="118"/>
      <c r="B17" s="16"/>
      <c r="C17" s="99"/>
      <c r="D17" s="99"/>
      <c r="E17" s="99"/>
      <c r="F17" s="99"/>
      <c r="G17" s="99"/>
      <c r="H17" s="94"/>
      <c r="I17" s="50"/>
      <c r="J17" s="50"/>
      <c r="K17" s="50"/>
      <c r="L17" s="50"/>
      <c r="M17" s="51"/>
      <c r="N17" s="14"/>
      <c r="O17" s="14"/>
    </row>
    <row r="18" spans="1:15" ht="15.75">
      <c r="A18" s="118"/>
      <c r="B18" s="99"/>
      <c r="C18" s="131"/>
      <c r="D18" s="131"/>
      <c r="E18" s="131"/>
      <c r="F18" s="131"/>
      <c r="G18" s="99"/>
      <c r="H18" s="24"/>
      <c r="I18" s="14"/>
      <c r="J18" s="14"/>
      <c r="K18" s="14"/>
      <c r="L18" s="14"/>
      <c r="M18" s="15"/>
      <c r="N18" s="14"/>
      <c r="O18" s="14"/>
    </row>
    <row r="19" spans="1:15" ht="15">
      <c r="A19" s="118"/>
      <c r="B19" s="132"/>
      <c r="C19" s="17"/>
      <c r="D19" s="17"/>
      <c r="E19" s="132"/>
      <c r="F19" s="132"/>
      <c r="G19" s="132"/>
      <c r="H19" s="24"/>
      <c r="I19" s="14"/>
      <c r="J19" s="14"/>
      <c r="K19" s="14"/>
      <c r="L19" s="14"/>
      <c r="M19" s="15"/>
      <c r="N19" s="14"/>
      <c r="O19" s="14"/>
    </row>
    <row r="20" spans="1:15" ht="15">
      <c r="A20" s="118"/>
      <c r="B20" s="132"/>
      <c r="C20" s="17"/>
      <c r="D20" s="17"/>
      <c r="E20" s="132"/>
      <c r="F20" s="132"/>
      <c r="G20" s="132"/>
      <c r="H20" s="24"/>
      <c r="I20" s="14"/>
      <c r="J20" s="14"/>
      <c r="K20" s="14"/>
      <c r="L20" s="14"/>
      <c r="M20" s="15"/>
      <c r="N20" s="14"/>
      <c r="O20" s="14"/>
    </row>
    <row r="21" spans="1:15" ht="15">
      <c r="A21" s="118"/>
      <c r="B21" s="132"/>
      <c r="C21" s="132"/>
      <c r="D21" s="132"/>
      <c r="E21" s="132"/>
      <c r="F21" s="132"/>
      <c r="G21" s="132"/>
      <c r="H21" s="24"/>
      <c r="I21" s="14"/>
      <c r="J21" s="14"/>
      <c r="K21" s="14"/>
      <c r="L21" s="14"/>
      <c r="M21" s="15"/>
      <c r="N21" s="14"/>
      <c r="O21" s="14"/>
    </row>
    <row r="22" spans="1:15" ht="15">
      <c r="A22" s="118"/>
      <c r="B22" s="132"/>
      <c r="C22" s="132"/>
      <c r="D22" s="132"/>
      <c r="E22" s="132"/>
      <c r="F22" s="132"/>
      <c r="G22" s="132"/>
      <c r="H22" s="24"/>
      <c r="I22" s="14"/>
      <c r="J22" s="14"/>
      <c r="K22" s="14"/>
      <c r="L22" s="14"/>
      <c r="M22" s="15"/>
      <c r="N22" s="14"/>
      <c r="O22" s="14"/>
    </row>
    <row r="23" spans="1:15" ht="15">
      <c r="A23" s="118"/>
      <c r="B23" s="132"/>
      <c r="C23" s="132"/>
      <c r="D23" s="132"/>
      <c r="E23" s="132"/>
      <c r="F23" s="132"/>
      <c r="G23" s="132"/>
      <c r="H23" s="24"/>
      <c r="I23" s="14"/>
      <c r="J23" s="14"/>
      <c r="K23" s="14"/>
      <c r="L23" s="14"/>
      <c r="M23" s="15"/>
      <c r="N23" s="14"/>
      <c r="O23" s="14"/>
    </row>
    <row r="24" spans="1:15" ht="15">
      <c r="A24" s="118"/>
      <c r="B24" s="132"/>
      <c r="C24" s="132"/>
      <c r="D24" s="132"/>
      <c r="E24" s="132"/>
      <c r="F24" s="132"/>
      <c r="G24" s="132"/>
      <c r="H24" s="24"/>
      <c r="I24" s="14"/>
      <c r="J24" s="14"/>
      <c r="K24" s="14"/>
      <c r="L24" s="14"/>
      <c r="M24" s="15"/>
      <c r="N24" s="14"/>
      <c r="O24" s="14"/>
    </row>
    <row r="25" spans="1:15" ht="15">
      <c r="A25" s="118"/>
      <c r="B25" s="17"/>
      <c r="C25" s="133"/>
      <c r="D25" s="133"/>
      <c r="E25" s="17"/>
      <c r="F25" s="17"/>
      <c r="G25" s="17"/>
      <c r="H25" s="24"/>
      <c r="I25" s="14"/>
      <c r="J25" s="14"/>
      <c r="K25" s="14"/>
      <c r="L25" s="14"/>
      <c r="M25" s="15"/>
      <c r="N25" s="14"/>
      <c r="O25" s="14"/>
    </row>
    <row r="26" spans="1:15" ht="15">
      <c r="A26" s="76"/>
      <c r="B26" s="46"/>
      <c r="C26" s="46"/>
      <c r="D26" s="46"/>
      <c r="E26" s="46"/>
      <c r="F26" s="46"/>
      <c r="G26" s="46"/>
      <c r="H26" s="14"/>
      <c r="I26" s="14"/>
      <c r="J26" s="14"/>
      <c r="K26" s="14"/>
      <c r="L26" s="14"/>
      <c r="M26" s="15"/>
      <c r="N26" s="14"/>
      <c r="O26" s="14"/>
    </row>
    <row r="27" spans="1:15" ht="15">
      <c r="A27" s="7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4"/>
      <c r="O27" s="14"/>
    </row>
    <row r="28" spans="1:15" ht="15">
      <c r="A28" s="7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4"/>
      <c r="O28" s="14"/>
    </row>
    <row r="29" spans="1:15" ht="15">
      <c r="A29" s="7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4"/>
      <c r="O29" s="14"/>
    </row>
    <row r="30" spans="1:15" ht="15">
      <c r="A30" s="7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4"/>
      <c r="O30" s="14"/>
    </row>
    <row r="31" spans="1:15" ht="15">
      <c r="A31" s="7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4"/>
      <c r="O31" s="14"/>
    </row>
    <row r="32" spans="1:15" ht="15">
      <c r="A32" s="7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4"/>
      <c r="O32" s="14"/>
    </row>
    <row r="33" spans="1:15" ht="15">
      <c r="A33" s="7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4"/>
      <c r="O33" s="14"/>
    </row>
    <row r="34" spans="1:15" ht="15">
      <c r="A34" s="7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4"/>
      <c r="O34" s="14"/>
    </row>
    <row r="35" spans="1:15" ht="15">
      <c r="A35" s="7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4"/>
      <c r="O35" s="14"/>
    </row>
    <row r="36" spans="1:15" ht="15">
      <c r="A36" s="7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4"/>
      <c r="O36" s="14"/>
    </row>
    <row r="37" spans="1:15" ht="15">
      <c r="A37" s="7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4"/>
      <c r="O37" s="14"/>
    </row>
    <row r="38" spans="1:15" ht="15">
      <c r="A38" s="7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4"/>
      <c r="O38" s="14"/>
    </row>
    <row r="39" spans="1:15" ht="15">
      <c r="A39" s="7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4"/>
      <c r="O39" s="14"/>
    </row>
    <row r="40" spans="1:15" ht="15">
      <c r="A40" s="7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4"/>
      <c r="O40" s="14"/>
    </row>
    <row r="41" spans="1:15" ht="15">
      <c r="A41" s="7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4"/>
      <c r="O41" s="14"/>
    </row>
    <row r="42" spans="1:15" ht="15">
      <c r="A42" s="7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4"/>
      <c r="O42" s="14"/>
    </row>
    <row r="43" spans="1:15" ht="15">
      <c r="A43" s="7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</row>
    <row r="44" spans="1:15" ht="15">
      <c r="A44" s="7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</row>
    <row r="45" spans="1:15" ht="15">
      <c r="A45" s="7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</row>
    <row r="46" spans="1:15" ht="15">
      <c r="A46" s="7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4"/>
      <c r="O46" s="14"/>
    </row>
    <row r="47" spans="1:15" ht="15">
      <c r="A47" s="7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4"/>
      <c r="O47" s="14"/>
    </row>
    <row r="48" spans="1:15" ht="15">
      <c r="A48" s="7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4"/>
      <c r="O48" s="14"/>
    </row>
    <row r="49" spans="1:15" ht="15">
      <c r="A49" s="7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4"/>
      <c r="O49" s="14"/>
    </row>
    <row r="50" spans="1:15" ht="15">
      <c r="A50" s="7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4"/>
      <c r="O50" s="14"/>
    </row>
  </sheetData>
  <sheetProtection sheet="1"/>
  <mergeCells count="2">
    <mergeCell ref="B1:G1"/>
    <mergeCell ref="E3:F3"/>
  </mergeCells>
  <conditionalFormatting sqref="G7:G1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conditionalFormatting sqref="C7:E10">
    <cfRule type="cellIs" priority="4" dxfId="1" operator="lessThan" stopIfTrue="1">
      <formula>0</formula>
    </cfRule>
  </conditionalFormatting>
  <printOptions/>
  <pageMargins left="0.75" right="0.75" top="1" bottom="1" header="0.5" footer="0.5"/>
  <pageSetup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3"/>
  <sheetViews>
    <sheetView showZeros="0" zoomScale="85" zoomScaleNormal="85" workbookViewId="0" topLeftCell="A1">
      <selection activeCell="A1" sqref="A1"/>
    </sheetView>
  </sheetViews>
  <sheetFormatPr defaultColWidth="9.140625" defaultRowHeight="12.75"/>
  <cols>
    <col min="1" max="1" width="1.8515625" style="10" customWidth="1"/>
    <col min="2" max="2" width="9.28125" style="10" customWidth="1"/>
    <col min="3" max="3" width="17.140625" style="10" customWidth="1"/>
    <col min="4" max="4" width="14.57421875" style="10" customWidth="1"/>
    <col min="5" max="5" width="14.140625" style="10" customWidth="1"/>
    <col min="6" max="6" width="17.140625" style="10" customWidth="1"/>
    <col min="7" max="7" width="17.421875" style="10" customWidth="1"/>
    <col min="8" max="8" width="14.7109375" style="10" customWidth="1"/>
    <col min="9" max="9" width="10.140625" style="10" customWidth="1"/>
    <col min="10" max="10" width="12.28125" style="10" customWidth="1"/>
    <col min="11" max="12" width="10.7109375" style="10" customWidth="1"/>
    <col min="13" max="13" width="3.28125" style="10" customWidth="1"/>
    <col min="14" max="17" width="12.7109375" style="10" customWidth="1"/>
    <col min="18" max="18" width="12.7109375" style="9" customWidth="1"/>
    <col min="19" max="31" width="9.140625" style="10" customWidth="1"/>
    <col min="32" max="32" width="18.421875" style="10" customWidth="1"/>
    <col min="33" max="35" width="16.57421875" style="10" customWidth="1"/>
    <col min="36" max="36" width="18.8515625" style="10" customWidth="1"/>
    <col min="37" max="37" width="17.57421875" style="10" customWidth="1"/>
    <col min="38" max="38" width="10.8515625" style="10" customWidth="1"/>
    <col min="39" max="39" width="12.140625" style="10" customWidth="1"/>
    <col min="40" max="40" width="10.421875" style="10" customWidth="1"/>
    <col min="41" max="41" width="9.140625" style="10" customWidth="1"/>
    <col min="42" max="42" width="16.140625" style="10" customWidth="1"/>
    <col min="43" max="16384" width="9.140625" style="10" customWidth="1"/>
  </cols>
  <sheetData>
    <row r="1" spans="1:20" ht="23.25">
      <c r="A1" s="14"/>
      <c r="B1" s="261" t="s">
        <v>20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14"/>
      <c r="N1" s="14"/>
      <c r="O1" s="14"/>
      <c r="P1" s="14"/>
      <c r="Q1" s="14"/>
      <c r="R1" s="15"/>
      <c r="S1" s="14"/>
      <c r="T1" s="14"/>
    </row>
    <row r="2" spans="1:20" ht="24" customHeight="1" thickBot="1">
      <c r="A2" s="14"/>
      <c r="B2" s="211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14"/>
      <c r="N2" s="14"/>
      <c r="O2" s="14"/>
      <c r="P2" s="14"/>
      <c r="Q2" s="14"/>
      <c r="R2" s="15"/>
      <c r="S2" s="14"/>
      <c r="T2" s="14"/>
    </row>
    <row r="3" spans="1:50" ht="24" thickBot="1">
      <c r="A3" s="14"/>
      <c r="B3" s="19"/>
      <c r="C3" s="263" t="s">
        <v>13</v>
      </c>
      <c r="D3" s="268"/>
      <c r="E3" s="263" t="s">
        <v>16</v>
      </c>
      <c r="F3" s="268"/>
      <c r="G3" s="268"/>
      <c r="H3" s="264"/>
      <c r="I3" s="263" t="s">
        <v>17</v>
      </c>
      <c r="J3" s="268"/>
      <c r="K3" s="268"/>
      <c r="L3" s="264"/>
      <c r="M3" s="24"/>
      <c r="N3" s="14"/>
      <c r="O3" s="14"/>
      <c r="P3" s="14"/>
      <c r="Q3" s="14"/>
      <c r="R3" s="14"/>
      <c r="S3" s="14"/>
      <c r="T3" s="14"/>
      <c r="AE3" s="211" t="s">
        <v>121</v>
      </c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13"/>
      <c r="AQ3" s="14"/>
      <c r="AR3" s="14"/>
      <c r="AS3" s="14"/>
      <c r="AT3" s="14"/>
      <c r="AU3" s="14"/>
      <c r="AV3" s="15"/>
      <c r="AW3" s="14"/>
      <c r="AX3" s="14"/>
    </row>
    <row r="4" spans="1:50" ht="16.5" thickBot="1">
      <c r="A4" s="14"/>
      <c r="B4" s="25" t="s">
        <v>12</v>
      </c>
      <c r="C4" s="214" t="s">
        <v>15</v>
      </c>
      <c r="D4" s="27" t="s">
        <v>10</v>
      </c>
      <c r="E4" s="52" t="s">
        <v>123</v>
      </c>
      <c r="F4" s="214" t="s">
        <v>122</v>
      </c>
      <c r="G4" s="28" t="s">
        <v>15</v>
      </c>
      <c r="H4" s="53" t="s">
        <v>10</v>
      </c>
      <c r="I4" s="169" t="s">
        <v>18</v>
      </c>
      <c r="J4" s="170" t="s">
        <v>19</v>
      </c>
      <c r="K4" s="135" t="s">
        <v>92</v>
      </c>
      <c r="L4" s="171" t="s">
        <v>73</v>
      </c>
      <c r="M4" s="24"/>
      <c r="N4" s="14"/>
      <c r="O4" s="14"/>
      <c r="P4" s="14"/>
      <c r="Q4" s="14"/>
      <c r="R4" s="14"/>
      <c r="S4" s="14"/>
      <c r="T4" s="14"/>
      <c r="AE4" s="19"/>
      <c r="AF4" s="263" t="s">
        <v>13</v>
      </c>
      <c r="AG4" s="268"/>
      <c r="AH4" s="263" t="s">
        <v>16</v>
      </c>
      <c r="AI4" s="268"/>
      <c r="AJ4" s="268"/>
      <c r="AK4" s="264"/>
      <c r="AL4" s="263" t="s">
        <v>17</v>
      </c>
      <c r="AM4" s="268"/>
      <c r="AN4" s="268"/>
      <c r="AO4" s="264"/>
      <c r="AP4" s="22" t="s">
        <v>21</v>
      </c>
      <c r="AQ4" s="24"/>
      <c r="AR4" s="14"/>
      <c r="AS4" s="14"/>
      <c r="AT4" s="14"/>
      <c r="AU4" s="14"/>
      <c r="AV4" s="14"/>
      <c r="AW4" s="14"/>
      <c r="AX4" s="14"/>
    </row>
    <row r="5" spans="1:50" ht="15">
      <c r="A5" s="14"/>
      <c r="B5" s="33">
        <v>2006</v>
      </c>
      <c r="C5" s="64"/>
      <c r="D5" s="65"/>
      <c r="E5" s="54"/>
      <c r="F5" s="56"/>
      <c r="G5" s="55"/>
      <c r="H5" s="11">
        <f>IF((E5)&gt;0,(F5)/(E5),0)</f>
        <v>0</v>
      </c>
      <c r="I5" s="70"/>
      <c r="J5" s="67"/>
      <c r="K5" s="83"/>
      <c r="L5" s="71"/>
      <c r="M5" s="24"/>
      <c r="N5" s="14"/>
      <c r="O5" s="14"/>
      <c r="P5" s="14"/>
      <c r="Q5" s="176"/>
      <c r="R5" s="265" t="s">
        <v>90</v>
      </c>
      <c r="S5" s="266"/>
      <c r="T5" s="267"/>
      <c r="U5" s="177"/>
      <c r="AE5" s="31">
        <v>2005</v>
      </c>
      <c r="AF5" s="62"/>
      <c r="AG5" s="63"/>
      <c r="AH5" s="195"/>
      <c r="AI5" s="213"/>
      <c r="AJ5" s="92"/>
      <c r="AK5" s="66"/>
      <c r="AL5" s="172"/>
      <c r="AM5" s="173"/>
      <c r="AN5" s="174"/>
      <c r="AO5" s="175"/>
      <c r="AP5" s="69"/>
      <c r="AQ5" s="24"/>
      <c r="AR5" s="14"/>
      <c r="AS5" s="14"/>
      <c r="AT5" s="14"/>
      <c r="AU5" s="14"/>
      <c r="AV5" s="18"/>
      <c r="AW5" s="18"/>
      <c r="AX5" s="18"/>
    </row>
    <row r="6" spans="1:50" ht="15">
      <c r="A6" s="14"/>
      <c r="B6" s="33">
        <v>2007</v>
      </c>
      <c r="C6" s="56"/>
      <c r="D6" s="57"/>
      <c r="E6" s="54"/>
      <c r="F6" s="56"/>
      <c r="G6" s="55"/>
      <c r="H6" s="11">
        <f>IF((E6)&gt;0,(F6)/(E6),0)</f>
        <v>0</v>
      </c>
      <c r="I6" s="34">
        <f>IF(COUNTA(C6)&gt;0,(IF(G6&lt;C6,"No","Yes")),0)</f>
        <v>0</v>
      </c>
      <c r="J6" s="37">
        <f>IF(COUNTA(D6)&gt;0,(IF(H6&lt;D6,"No","Yes")),0)</f>
        <v>0</v>
      </c>
      <c r="K6" s="55"/>
      <c r="L6" s="39">
        <f>IF(COUNTA(D6)&gt;0,(IF(SUM(R6:T6)&gt;2,"Yes","No")),0)</f>
        <v>0</v>
      </c>
      <c r="M6" s="24"/>
      <c r="N6" s="14"/>
      <c r="O6" s="14"/>
      <c r="P6" s="14"/>
      <c r="Q6" s="176"/>
      <c r="R6" s="178">
        <f aca="true" t="shared" si="0" ref="R6:S9">IF(I6="Yes",1,0)</f>
        <v>0</v>
      </c>
      <c r="S6" s="178">
        <f t="shared" si="0"/>
        <v>0</v>
      </c>
      <c r="T6" s="178">
        <f>IF(COUNTA(K6)&gt;0,1,0)</f>
        <v>0</v>
      </c>
      <c r="U6" s="177"/>
      <c r="AE6" s="33">
        <v>2006</v>
      </c>
      <c r="AF6" s="64"/>
      <c r="AG6" s="65"/>
      <c r="AH6" s="54"/>
      <c r="AI6" s="56"/>
      <c r="AJ6" s="55"/>
      <c r="AK6" s="11">
        <f>IF((AH6)&gt;0,(AI6)/(AH6),0)</f>
        <v>0</v>
      </c>
      <c r="AL6" s="70"/>
      <c r="AM6" s="67"/>
      <c r="AN6" s="83"/>
      <c r="AO6" s="71"/>
      <c r="AP6" s="208">
        <f>IF(COUNTA(AH5,AH6)&gt;1,AH6/AH5-1,0)</f>
        <v>0</v>
      </c>
      <c r="AQ6" s="24"/>
      <c r="AR6" s="14"/>
      <c r="AS6" s="14"/>
      <c r="AT6" s="14"/>
      <c r="AU6" s="176"/>
      <c r="AV6" s="265" t="s">
        <v>90</v>
      </c>
      <c r="AW6" s="266"/>
      <c r="AX6" s="267"/>
    </row>
    <row r="7" spans="1:50" ht="15">
      <c r="A7" s="14"/>
      <c r="B7" s="33">
        <v>2008</v>
      </c>
      <c r="C7" s="56"/>
      <c r="D7" s="57"/>
      <c r="E7" s="54"/>
      <c r="F7" s="56"/>
      <c r="G7" s="55"/>
      <c r="H7" s="11">
        <f>IF((E7)&gt;0,(F7)/(E7),0)</f>
        <v>0</v>
      </c>
      <c r="I7" s="34">
        <f>IF(COUNTA(C7)&gt;0,(IF(G7&lt;C7,"No","Yes")),0)</f>
        <v>0</v>
      </c>
      <c r="J7" s="37">
        <f>IF(COUNTA(D7)&gt;0,(IF(H7&lt;D7,"No","Yes")),0)</f>
        <v>0</v>
      </c>
      <c r="K7" s="55"/>
      <c r="L7" s="39">
        <f>IF(COUNTA(D7)&gt;0,(IF(SUM(R7:T7)&gt;2,"Yes","No")),0)</f>
        <v>0</v>
      </c>
      <c r="M7" s="24"/>
      <c r="N7" s="14"/>
      <c r="O7" s="14"/>
      <c r="P7" s="14"/>
      <c r="Q7" s="176"/>
      <c r="R7" s="178">
        <f t="shared" si="0"/>
        <v>0</v>
      </c>
      <c r="S7" s="178">
        <f t="shared" si="0"/>
        <v>0</v>
      </c>
      <c r="T7" s="178">
        <f>IF(COUNTA(K7)&gt;0,1,0)</f>
        <v>0</v>
      </c>
      <c r="U7" s="177"/>
      <c r="AE7" s="33">
        <v>2007</v>
      </c>
      <c r="AF7" s="56"/>
      <c r="AG7" s="57"/>
      <c r="AH7" s="54"/>
      <c r="AI7" s="56"/>
      <c r="AJ7" s="55"/>
      <c r="AK7" s="11">
        <f>IF((AH7)&gt;0,(AI7)/(AH7),0)</f>
        <v>0</v>
      </c>
      <c r="AL7" s="34">
        <f>IF(COUNTA(AF7)&gt;0,(IF(AJ7&lt;AF7,"No","Yes")),0)</f>
        <v>0</v>
      </c>
      <c r="AM7" s="37">
        <f>IF(COUNTA(AG7)&gt;0,(IF(AK7&lt;AG7,"No","Yes")),0)</f>
        <v>0</v>
      </c>
      <c r="AN7" s="55"/>
      <c r="AO7" s="39">
        <f>IF(COUNTA(AG7)&gt;0,(IF(SUM(AV7:AX7)&gt;2,"Yes","No")),0)</f>
        <v>0</v>
      </c>
      <c r="AP7" s="208">
        <f>IF(COUNTA(AH6,AH7)&gt;1,AH7/AH6-1,0)</f>
        <v>0</v>
      </c>
      <c r="AQ7" s="24"/>
      <c r="AR7" s="14"/>
      <c r="AS7" s="14"/>
      <c r="AT7" s="14"/>
      <c r="AU7" s="176"/>
      <c r="AV7" s="178">
        <f aca="true" t="shared" si="1" ref="AV7:AW10">IF(AL7="Yes",1,0)</f>
        <v>0</v>
      </c>
      <c r="AW7" s="178">
        <f t="shared" si="1"/>
        <v>0</v>
      </c>
      <c r="AX7" s="178">
        <f>IF(COUNTA(AN7)&gt;0,1,0)</f>
        <v>0</v>
      </c>
    </row>
    <row r="8" spans="1:50" ht="15">
      <c r="A8" s="14"/>
      <c r="B8" s="33">
        <v>2009</v>
      </c>
      <c r="C8" s="56"/>
      <c r="D8" s="57"/>
      <c r="E8" s="54"/>
      <c r="F8" s="56"/>
      <c r="G8" s="55"/>
      <c r="H8" s="11">
        <f>IF((E8)&gt;0,(F8)/(E8),0)</f>
        <v>0</v>
      </c>
      <c r="I8" s="34">
        <f>IF(COUNTA(C8)&gt;0,(IF(G8&lt;C8,"No","Yes")),0)</f>
        <v>0</v>
      </c>
      <c r="J8" s="37">
        <f>IF(COUNTA(D8)&gt;0,(IF(H8&lt;D8,"No","Yes")),0)</f>
        <v>0</v>
      </c>
      <c r="K8" s="55"/>
      <c r="L8" s="39">
        <f>IF(COUNTA(D8)&gt;0,(IF(SUM(R8:T8)&gt;2,"Yes","No")),0)</f>
        <v>0</v>
      </c>
      <c r="M8" s="24"/>
      <c r="N8" s="14"/>
      <c r="O8" s="14"/>
      <c r="P8" s="14"/>
      <c r="Q8" s="176"/>
      <c r="R8" s="178">
        <f t="shared" si="0"/>
        <v>0</v>
      </c>
      <c r="S8" s="178">
        <f t="shared" si="0"/>
        <v>0</v>
      </c>
      <c r="T8" s="178">
        <f>IF(COUNTA(K8)&gt;0,1,0)</f>
        <v>0</v>
      </c>
      <c r="U8" s="177"/>
      <c r="AE8" s="33">
        <v>2008</v>
      </c>
      <c r="AF8" s="56"/>
      <c r="AG8" s="57"/>
      <c r="AH8" s="54"/>
      <c r="AI8" s="56"/>
      <c r="AJ8" s="55"/>
      <c r="AK8" s="11">
        <f>IF((AH8)&gt;0,(AI8)/(AH8),0)</f>
        <v>0</v>
      </c>
      <c r="AL8" s="34">
        <f>IF(COUNTA(AF8)&gt;0,(IF(AJ8&lt;AF8,"No","Yes")),0)</f>
        <v>0</v>
      </c>
      <c r="AM8" s="37">
        <f>IF(COUNTA(AG8)&gt;0,(IF(AK8&lt;AG8,"No","Yes")),0)</f>
        <v>0</v>
      </c>
      <c r="AN8" s="55"/>
      <c r="AO8" s="39">
        <f>IF(COUNTA(AG8)&gt;0,(IF(SUM(AV8:AX8)&gt;2,"Yes","No")),0)</f>
        <v>0</v>
      </c>
      <c r="AP8" s="208">
        <f>IF(COUNTA(AH7,AH8)&gt;1,AH8/AH7-1,0)</f>
        <v>0</v>
      </c>
      <c r="AQ8" s="24"/>
      <c r="AR8" s="14"/>
      <c r="AS8" s="14"/>
      <c r="AT8" s="14"/>
      <c r="AU8" s="176"/>
      <c r="AV8" s="178">
        <f t="shared" si="1"/>
        <v>0</v>
      </c>
      <c r="AW8" s="178">
        <f t="shared" si="1"/>
        <v>0</v>
      </c>
      <c r="AX8" s="178">
        <f>IF(COUNTA(AN8)&gt;0,1,0)</f>
        <v>0</v>
      </c>
    </row>
    <row r="9" spans="1:50" ht="15.75" thickBot="1">
      <c r="A9" s="14"/>
      <c r="B9" s="40">
        <v>2010</v>
      </c>
      <c r="C9" s="58"/>
      <c r="D9" s="59"/>
      <c r="E9" s="60"/>
      <c r="F9" s="58"/>
      <c r="G9" s="61"/>
      <c r="H9" s="12">
        <f>IF((E9)&gt;0,(F9)/(E9),0)</f>
        <v>0</v>
      </c>
      <c r="I9" s="43">
        <f>IF(COUNTA(C9)&gt;0,(IF(G9&lt;C9,"No","Yes")),0)</f>
        <v>0</v>
      </c>
      <c r="J9" s="77">
        <f>IF(COUNTA(D9)&gt;0,(IF(H9&lt;D9,"No","Yes")),0)</f>
        <v>0</v>
      </c>
      <c r="K9" s="61"/>
      <c r="L9" s="45">
        <f>IF(COUNTA(D9)&gt;0,(IF(SUM(R9:T9)&gt;2,"Yes","No")),0)</f>
        <v>0</v>
      </c>
      <c r="M9" s="24"/>
      <c r="N9" s="14"/>
      <c r="O9" s="14"/>
      <c r="P9" s="14"/>
      <c r="Q9" s="176"/>
      <c r="R9" s="178">
        <f t="shared" si="0"/>
        <v>0</v>
      </c>
      <c r="S9" s="178">
        <f t="shared" si="0"/>
        <v>0</v>
      </c>
      <c r="T9" s="178">
        <f>IF(COUNTA(K9)&gt;0,1,0)</f>
        <v>0</v>
      </c>
      <c r="U9" s="177"/>
      <c r="AE9" s="33">
        <v>2009</v>
      </c>
      <c r="AF9" s="56"/>
      <c r="AG9" s="57"/>
      <c r="AH9" s="54"/>
      <c r="AI9" s="56"/>
      <c r="AJ9" s="55"/>
      <c r="AK9" s="11">
        <f>IF((AH9)&gt;0,(AI9)/(AH9),0)</f>
        <v>0</v>
      </c>
      <c r="AL9" s="34">
        <f>IF(COUNTA(AF9)&gt;0,(IF(AJ9&lt;AF9,"No","Yes")),0)</f>
        <v>0</v>
      </c>
      <c r="AM9" s="37">
        <f>IF(COUNTA(AG9)&gt;0,(IF(AK9&lt;AG9,"No","Yes")),0)</f>
        <v>0</v>
      </c>
      <c r="AN9" s="55"/>
      <c r="AO9" s="39">
        <f>IF(COUNTA(AG9)&gt;0,(IF(SUM(AV9:AX9)&gt;2,"Yes","No")),0)</f>
        <v>0</v>
      </c>
      <c r="AP9" s="208">
        <f>IF(COUNTA(AH8,AH9)&gt;1,AH9/AH8-1,0)</f>
        <v>0</v>
      </c>
      <c r="AQ9" s="24"/>
      <c r="AR9" s="14"/>
      <c r="AS9" s="14"/>
      <c r="AT9" s="14"/>
      <c r="AU9" s="176"/>
      <c r="AV9" s="178">
        <f t="shared" si="1"/>
        <v>0</v>
      </c>
      <c r="AW9" s="178">
        <f t="shared" si="1"/>
        <v>0</v>
      </c>
      <c r="AX9" s="178">
        <f>IF(COUNTA(AN9)&gt;0,1,0)</f>
        <v>0</v>
      </c>
    </row>
    <row r="10" spans="1:50" ht="15.75" thickBot="1">
      <c r="A10" s="14"/>
      <c r="B10" s="217" t="s">
        <v>124</v>
      </c>
      <c r="C10" s="14" t="s">
        <v>131</v>
      </c>
      <c r="D10" s="14"/>
      <c r="E10" s="46"/>
      <c r="F10" s="46"/>
      <c r="G10" s="47"/>
      <c r="H10" s="46"/>
      <c r="I10" s="46"/>
      <c r="J10" s="46"/>
      <c r="K10" s="134"/>
      <c r="L10" s="46"/>
      <c r="M10" s="14"/>
      <c r="N10" s="14"/>
      <c r="O10" s="14"/>
      <c r="P10" s="14"/>
      <c r="Q10" s="14"/>
      <c r="R10" s="93"/>
      <c r="S10" s="46"/>
      <c r="T10" s="46"/>
      <c r="AE10" s="40">
        <v>2010</v>
      </c>
      <c r="AF10" s="58"/>
      <c r="AG10" s="59"/>
      <c r="AH10" s="60"/>
      <c r="AI10" s="58"/>
      <c r="AJ10" s="61"/>
      <c r="AK10" s="12">
        <f>IF((AH10)&gt;0,(AI10)/(AH10),0)</f>
        <v>0</v>
      </c>
      <c r="AL10" s="43">
        <f>IF(COUNTA(AF10)&gt;0,(IF(AJ10&lt;AF10,"No","Yes")),0)</f>
        <v>0</v>
      </c>
      <c r="AM10" s="77">
        <f>IF(COUNTA(AG10)&gt;0,(IF(AK10&lt;AG10,"No","Yes")),0)</f>
        <v>0</v>
      </c>
      <c r="AN10" s="61"/>
      <c r="AO10" s="45">
        <f>IF(COUNTA(AG10)&gt;0,(IF(SUM(AV10:AX10)&gt;2,"Yes","No")),0)</f>
        <v>0</v>
      </c>
      <c r="AP10" s="209">
        <f>IF(COUNTA(AH9,AH10)&gt;1,AH10/AH9-1,0)</f>
        <v>0</v>
      </c>
      <c r="AQ10" s="24"/>
      <c r="AR10" s="14"/>
      <c r="AS10" s="14"/>
      <c r="AT10" s="14"/>
      <c r="AU10" s="176"/>
      <c r="AV10" s="178">
        <f t="shared" si="1"/>
        <v>0</v>
      </c>
      <c r="AW10" s="178">
        <f t="shared" si="1"/>
        <v>0</v>
      </c>
      <c r="AX10" s="178">
        <f>IF(COUNTA(AN10)&gt;0,1,0)</f>
        <v>0</v>
      </c>
    </row>
    <row r="11" spans="1:37" ht="15" customHeight="1">
      <c r="A11" s="14"/>
      <c r="B11" s="14"/>
      <c r="C11" s="14" t="s">
        <v>132</v>
      </c>
      <c r="D11" s="14"/>
      <c r="E11" s="14"/>
      <c r="F11" s="14"/>
      <c r="G11" s="47"/>
      <c r="H11" s="14"/>
      <c r="I11" s="14"/>
      <c r="J11" s="14"/>
      <c r="K11" s="78"/>
      <c r="L11" s="14"/>
      <c r="M11" s="14"/>
      <c r="N11" s="14"/>
      <c r="O11" s="14"/>
      <c r="P11" s="14"/>
      <c r="Q11" s="14"/>
      <c r="R11" s="15"/>
      <c r="S11" s="14"/>
      <c r="T11" s="14"/>
      <c r="AE11" s="215" t="s">
        <v>124</v>
      </c>
      <c r="AF11" s="10" t="s">
        <v>125</v>
      </c>
      <c r="AK11" s="212"/>
    </row>
    <row r="12" spans="1:32" ht="14.25" customHeight="1">
      <c r="A12" s="14"/>
      <c r="B12" s="14"/>
      <c r="C12" s="14" t="s">
        <v>133</v>
      </c>
      <c r="D12" s="14"/>
      <c r="E12" s="14"/>
      <c r="F12" s="14"/>
      <c r="G12" s="48"/>
      <c r="H12" s="14"/>
      <c r="I12" s="14"/>
      <c r="J12" s="14"/>
      <c r="K12" s="78"/>
      <c r="L12" s="14"/>
      <c r="M12" s="14"/>
      <c r="N12" s="14"/>
      <c r="O12" s="14"/>
      <c r="P12" s="14"/>
      <c r="Q12" s="14"/>
      <c r="R12" s="15"/>
      <c r="S12" s="14"/>
      <c r="T12" s="14"/>
      <c r="AF12" s="10" t="s">
        <v>127</v>
      </c>
    </row>
    <row r="13" spans="1:32" ht="15">
      <c r="A13" s="14"/>
      <c r="B13" s="14"/>
      <c r="C13" s="14" t="s">
        <v>128</v>
      </c>
      <c r="D13" s="14"/>
      <c r="E13" s="14"/>
      <c r="F13" s="14"/>
      <c r="G13" s="14"/>
      <c r="H13" s="14"/>
      <c r="I13" s="14"/>
      <c r="J13" s="14"/>
      <c r="K13" s="78"/>
      <c r="L13" s="14"/>
      <c r="M13" s="14"/>
      <c r="N13" s="14"/>
      <c r="O13" s="14"/>
      <c r="P13" s="14"/>
      <c r="Q13" s="14"/>
      <c r="R13" s="15"/>
      <c r="S13" s="14"/>
      <c r="T13" s="14"/>
      <c r="AF13" s="10" t="s">
        <v>126</v>
      </c>
    </row>
    <row r="14" spans="1:32" ht="15">
      <c r="A14" s="14"/>
      <c r="B14" s="14"/>
      <c r="C14" s="14" t="s">
        <v>103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4"/>
      <c r="T14" s="14"/>
      <c r="AF14" s="10" t="s">
        <v>128</v>
      </c>
    </row>
    <row r="15" spans="1:32" ht="14.25" customHeight="1">
      <c r="A15" s="14"/>
      <c r="B15" s="14"/>
      <c r="C15" s="14" t="s">
        <v>104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4"/>
      <c r="AF15" s="14" t="s">
        <v>103</v>
      </c>
    </row>
    <row r="16" spans="1:32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4"/>
      <c r="AF16" s="14"/>
    </row>
    <row r="17" spans="1:32" ht="14.25" customHeight="1">
      <c r="A17" s="14"/>
      <c r="B17" s="14" t="s">
        <v>130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4"/>
      <c r="T17" s="14"/>
      <c r="AF17" s="14" t="s">
        <v>104</v>
      </c>
    </row>
    <row r="18" spans="1:32" ht="15">
      <c r="A18" s="14"/>
      <c r="B18" s="14"/>
      <c r="C18" s="14" t="s">
        <v>100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4"/>
      <c r="AF18" s="14"/>
    </row>
    <row r="19" spans="1:32" ht="15">
      <c r="A19" s="14"/>
      <c r="B19" s="14"/>
      <c r="C19" s="14" t="s">
        <v>105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4"/>
      <c r="AF19" s="14" t="s">
        <v>100</v>
      </c>
    </row>
    <row r="20" spans="1:32" ht="15">
      <c r="A20" s="18"/>
      <c r="B20" s="14"/>
      <c r="C20" s="14" t="s">
        <v>101</v>
      </c>
      <c r="D20" s="1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16"/>
      <c r="S20" s="18"/>
      <c r="T20" s="18"/>
      <c r="AF20" s="14" t="s">
        <v>105</v>
      </c>
    </row>
    <row r="21" spans="1:32" ht="15">
      <c r="A21" s="17"/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33"/>
      <c r="S21" s="17"/>
      <c r="T21" s="17"/>
      <c r="U21" s="177"/>
      <c r="AF21" s="14" t="s">
        <v>101</v>
      </c>
    </row>
    <row r="22" spans="1:32" ht="15.75">
      <c r="A22" s="17"/>
      <c r="B22" s="99"/>
      <c r="C22" s="131"/>
      <c r="D22" s="131"/>
      <c r="E22" s="131"/>
      <c r="F22" s="131"/>
      <c r="G22" s="99"/>
      <c r="H22" s="131"/>
      <c r="I22" s="99"/>
      <c r="J22" s="99"/>
      <c r="K22" s="99"/>
      <c r="L22" s="99"/>
      <c r="M22" s="17"/>
      <c r="N22" s="17"/>
      <c r="O22" s="17"/>
      <c r="P22" s="17"/>
      <c r="Q22" s="17"/>
      <c r="R22" s="133"/>
      <c r="S22" s="17"/>
      <c r="T22" s="17"/>
      <c r="U22" s="177"/>
      <c r="AF22" s="14" t="s">
        <v>102</v>
      </c>
    </row>
    <row r="23" spans="1:21" ht="24" thickBot="1">
      <c r="A23" s="17"/>
      <c r="B23" s="218" t="s">
        <v>11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14"/>
      <c r="N23" s="14"/>
      <c r="O23" s="14"/>
      <c r="P23" s="14"/>
      <c r="Q23" s="14"/>
      <c r="R23" s="15"/>
      <c r="S23" s="14"/>
      <c r="T23" s="14"/>
      <c r="U23" s="177"/>
    </row>
    <row r="24" spans="1:21" ht="15.75">
      <c r="A24" s="17"/>
      <c r="B24" s="19"/>
      <c r="C24" s="263" t="s">
        <v>13</v>
      </c>
      <c r="D24" s="268"/>
      <c r="E24" s="263" t="s">
        <v>16</v>
      </c>
      <c r="F24" s="268"/>
      <c r="G24" s="268"/>
      <c r="H24" s="264"/>
      <c r="I24" s="263" t="s">
        <v>17</v>
      </c>
      <c r="J24" s="268"/>
      <c r="K24" s="268"/>
      <c r="L24" s="264"/>
      <c r="M24" s="24"/>
      <c r="N24" s="14"/>
      <c r="O24" s="14"/>
      <c r="P24" s="14"/>
      <c r="Q24" s="14"/>
      <c r="R24" s="14"/>
      <c r="S24" s="14"/>
      <c r="T24" s="14"/>
      <c r="U24" s="177"/>
    </row>
    <row r="25" spans="1:21" ht="16.5" thickBot="1">
      <c r="A25" s="17"/>
      <c r="B25" s="25" t="s">
        <v>12</v>
      </c>
      <c r="C25" s="214" t="s">
        <v>15</v>
      </c>
      <c r="D25" s="27" t="s">
        <v>10</v>
      </c>
      <c r="E25" s="52" t="s">
        <v>123</v>
      </c>
      <c r="F25" s="214" t="s">
        <v>122</v>
      </c>
      <c r="G25" s="28" t="s">
        <v>15</v>
      </c>
      <c r="H25" s="53" t="s">
        <v>10</v>
      </c>
      <c r="I25" s="169" t="s">
        <v>18</v>
      </c>
      <c r="J25" s="170" t="s">
        <v>19</v>
      </c>
      <c r="K25" s="135" t="s">
        <v>92</v>
      </c>
      <c r="L25" s="171" t="s">
        <v>73</v>
      </c>
      <c r="M25" s="24"/>
      <c r="N25" s="14"/>
      <c r="O25" s="14"/>
      <c r="P25" s="14"/>
      <c r="Q25" s="14"/>
      <c r="R25" s="14"/>
      <c r="S25" s="14"/>
      <c r="T25" s="14"/>
      <c r="U25" s="177"/>
    </row>
    <row r="26" spans="1:21" ht="15">
      <c r="A26" s="17"/>
      <c r="B26" s="33">
        <v>2006</v>
      </c>
      <c r="C26" s="64"/>
      <c r="D26" s="65"/>
      <c r="E26" s="34">
        <v>40</v>
      </c>
      <c r="F26" s="36">
        <v>30</v>
      </c>
      <c r="G26" s="35">
        <v>10</v>
      </c>
      <c r="H26" s="11">
        <f>IF((E26)&gt;0,(F26)/(E26),0)</f>
        <v>0.75</v>
      </c>
      <c r="I26" s="70"/>
      <c r="J26" s="67"/>
      <c r="K26" s="83"/>
      <c r="L26" s="71"/>
      <c r="M26" s="24"/>
      <c r="N26" s="14"/>
      <c r="O26" s="14"/>
      <c r="P26" s="14"/>
      <c r="Q26" s="176"/>
      <c r="R26" s="265" t="s">
        <v>90</v>
      </c>
      <c r="S26" s="266"/>
      <c r="T26" s="267"/>
      <c r="U26" s="177"/>
    </row>
    <row r="27" spans="1:21" ht="15">
      <c r="A27" s="17"/>
      <c r="B27" s="33">
        <v>2007</v>
      </c>
      <c r="C27" s="219">
        <v>5</v>
      </c>
      <c r="D27" s="220">
        <v>0.7</v>
      </c>
      <c r="E27" s="34">
        <v>50</v>
      </c>
      <c r="F27" s="36">
        <v>40</v>
      </c>
      <c r="G27" s="35">
        <v>8</v>
      </c>
      <c r="H27" s="11">
        <f>IF((E27)&gt;0,(F27)/(E27),0)</f>
        <v>0.8</v>
      </c>
      <c r="I27" s="34" t="str">
        <f>IF(COUNTA(C27)&gt;0,(IF(G27&lt;C27,"No","Yes")),0)</f>
        <v>Yes</v>
      </c>
      <c r="J27" s="37" t="str">
        <f>IF(COUNTA(D27)&gt;0,(IF(H27&lt;D27,"No","Yes")),0)</f>
        <v>Yes</v>
      </c>
      <c r="K27" s="35" t="s">
        <v>89</v>
      </c>
      <c r="L27" s="39" t="str">
        <f>IF(COUNTA(D27)&gt;0,(IF(SUM(R27:T27)&gt;2,"Yes","No")),0)</f>
        <v>Yes</v>
      </c>
      <c r="M27" s="24"/>
      <c r="N27" s="14"/>
      <c r="O27" s="14"/>
      <c r="P27" s="14"/>
      <c r="Q27" s="176"/>
      <c r="R27" s="178">
        <f aca="true" t="shared" si="2" ref="R27:S30">IF(I27="Yes",1,0)</f>
        <v>1</v>
      </c>
      <c r="S27" s="178">
        <f t="shared" si="2"/>
        <v>1</v>
      </c>
      <c r="T27" s="178">
        <f>IF(COUNTA(K27)&gt;0,1,0)</f>
        <v>1</v>
      </c>
      <c r="U27" s="177"/>
    </row>
    <row r="28" spans="1:21" ht="15">
      <c r="A28" s="17"/>
      <c r="B28" s="33">
        <v>2008</v>
      </c>
      <c r="C28" s="219">
        <v>5</v>
      </c>
      <c r="D28" s="220">
        <v>0.75</v>
      </c>
      <c r="E28" s="34">
        <v>43</v>
      </c>
      <c r="F28" s="36">
        <v>40</v>
      </c>
      <c r="G28" s="35">
        <v>3</v>
      </c>
      <c r="H28" s="11">
        <f>IF((E28)&gt;0,(F28)/(E28),0)</f>
        <v>0.9302325581395349</v>
      </c>
      <c r="I28" s="34" t="str">
        <f>IF(COUNTA(C28)&gt;0,(IF(G28&lt;C28,"No","Yes")),0)</f>
        <v>No</v>
      </c>
      <c r="J28" s="37" t="str">
        <f>IF(COUNTA(D28)&gt;0,(IF(H28&lt;D28,"No","Yes")),0)</f>
        <v>Yes</v>
      </c>
      <c r="K28" s="35" t="s">
        <v>89</v>
      </c>
      <c r="L28" s="39" t="str">
        <f>IF(COUNTA(D28)&gt;0,(IF(SUM(R28:T28)&gt;2,"Yes","No")),0)</f>
        <v>No</v>
      </c>
      <c r="M28" s="24"/>
      <c r="N28" s="14"/>
      <c r="O28" s="14"/>
      <c r="P28" s="14"/>
      <c r="Q28" s="176"/>
      <c r="R28" s="178">
        <f t="shared" si="2"/>
        <v>0</v>
      </c>
      <c r="S28" s="178">
        <f t="shared" si="2"/>
        <v>1</v>
      </c>
      <c r="T28" s="178">
        <f>IF(COUNTA(K28)&gt;0,1,0)</f>
        <v>1</v>
      </c>
      <c r="U28" s="177"/>
    </row>
    <row r="29" spans="1:20" ht="15">
      <c r="A29" s="46"/>
      <c r="B29" s="33">
        <v>2009</v>
      </c>
      <c r="C29" s="219">
        <v>5</v>
      </c>
      <c r="D29" s="220">
        <v>0.8</v>
      </c>
      <c r="E29" s="34">
        <v>45</v>
      </c>
      <c r="F29" s="36">
        <v>35</v>
      </c>
      <c r="G29" s="35">
        <v>15</v>
      </c>
      <c r="H29" s="11">
        <f>IF((E29)&gt;0,(F29)/(E29),0)</f>
        <v>0.7777777777777778</v>
      </c>
      <c r="I29" s="34" t="str">
        <f>IF(COUNTA(C29)&gt;0,(IF(G29&lt;C29,"No","Yes")),0)</f>
        <v>Yes</v>
      </c>
      <c r="J29" s="37" t="str">
        <f>IF(COUNTA(D29)&gt;0,(IF(H29&lt;D29,"No","Yes")),0)</f>
        <v>No</v>
      </c>
      <c r="K29" s="35" t="s">
        <v>89</v>
      </c>
      <c r="L29" s="39" t="str">
        <f>IF(COUNTA(D29)&gt;0,(IF(SUM(R29:T29)&gt;2,"Yes","No")),0)</f>
        <v>No</v>
      </c>
      <c r="M29" s="24"/>
      <c r="N29" s="14"/>
      <c r="O29" s="14"/>
      <c r="P29" s="14"/>
      <c r="Q29" s="176"/>
      <c r="R29" s="178">
        <f t="shared" si="2"/>
        <v>1</v>
      </c>
      <c r="S29" s="178">
        <f t="shared" si="2"/>
        <v>0</v>
      </c>
      <c r="T29" s="178">
        <f>IF(COUNTA(K29)&gt;0,1,0)</f>
        <v>1</v>
      </c>
    </row>
    <row r="30" spans="1:20" ht="15.75" thickBot="1">
      <c r="A30" s="14"/>
      <c r="B30" s="40">
        <v>2010</v>
      </c>
      <c r="C30" s="221">
        <v>5</v>
      </c>
      <c r="D30" s="222">
        <v>0.8</v>
      </c>
      <c r="E30" s="43">
        <v>55</v>
      </c>
      <c r="F30" s="41">
        <v>60</v>
      </c>
      <c r="G30" s="44">
        <v>8</v>
      </c>
      <c r="H30" s="12">
        <f>IF((E30)&gt;0,(F30)/(E30),0)</f>
        <v>1.0909090909090908</v>
      </c>
      <c r="I30" s="43" t="str">
        <f>IF(COUNTA(C30)&gt;0,(IF(G30&lt;C30,"No","Yes")),0)</f>
        <v>Yes</v>
      </c>
      <c r="J30" s="77" t="str">
        <f>IF(COUNTA(D30)&gt;0,(IF(H30&lt;D30,"No","Yes")),0)</f>
        <v>Yes</v>
      </c>
      <c r="K30" s="44" t="s">
        <v>89</v>
      </c>
      <c r="L30" s="45" t="str">
        <f>IF(COUNTA(D30)&gt;0,(IF(SUM(R30:T30)&gt;2,"Yes","No")),0)</f>
        <v>Yes</v>
      </c>
      <c r="M30" s="24"/>
      <c r="N30" s="14"/>
      <c r="O30" s="14"/>
      <c r="P30" s="14"/>
      <c r="Q30" s="176"/>
      <c r="R30" s="178">
        <f t="shared" si="2"/>
        <v>1</v>
      </c>
      <c r="S30" s="178">
        <f t="shared" si="2"/>
        <v>1</v>
      </c>
      <c r="T30" s="178">
        <f>IF(COUNTA(K30)&gt;0,1,0)</f>
        <v>1</v>
      </c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4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14"/>
      <c r="T39" s="14"/>
    </row>
    <row r="40" spans="1:2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4"/>
      <c r="T40" s="14"/>
    </row>
    <row r="41" spans="1:2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5"/>
      <c r="S41" s="14"/>
      <c r="T41" s="14"/>
    </row>
    <row r="42" spans="1:2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4"/>
      <c r="T42" s="14"/>
    </row>
    <row r="43" spans="1:2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S43" s="14"/>
      <c r="T43" s="14"/>
    </row>
    <row r="44" spans="1:2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4"/>
      <c r="T44" s="14"/>
    </row>
    <row r="45" spans="1:2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4"/>
      <c r="T45" s="14"/>
    </row>
    <row r="46" spans="1:2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4"/>
      <c r="T46" s="14"/>
    </row>
    <row r="47" spans="1:2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4"/>
      <c r="T47" s="14"/>
    </row>
    <row r="48" spans="1:2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4"/>
      <c r="T48" s="14"/>
    </row>
    <row r="49" spans="1:2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4"/>
      <c r="T49" s="14"/>
    </row>
    <row r="50" spans="1:2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4"/>
      <c r="T50" s="14"/>
    </row>
    <row r="51" spans="1:2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4"/>
      <c r="T51" s="14"/>
    </row>
    <row r="52" spans="1:2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4"/>
      <c r="T52" s="14"/>
    </row>
    <row r="53" spans="1:2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4"/>
      <c r="T53" s="14"/>
    </row>
  </sheetData>
  <sheetProtection sheet="1"/>
  <mergeCells count="13">
    <mergeCell ref="AF4:AG4"/>
    <mergeCell ref="AH4:AK4"/>
    <mergeCell ref="AL4:AO4"/>
    <mergeCell ref="R5:T5"/>
    <mergeCell ref="B1:L1"/>
    <mergeCell ref="E3:H3"/>
    <mergeCell ref="C3:D3"/>
    <mergeCell ref="I3:L3"/>
    <mergeCell ref="R26:T26"/>
    <mergeCell ref="AV6:AX6"/>
    <mergeCell ref="C24:D24"/>
    <mergeCell ref="E24:H24"/>
    <mergeCell ref="I24:L24"/>
  </mergeCells>
  <conditionalFormatting sqref="AK6:AK10 H5:H9 H26:H30">
    <cfRule type="cellIs" priority="1" dxfId="1" operator="lessThan" stopIfTrue="1">
      <formula>0</formula>
    </cfRule>
  </conditionalFormatting>
  <conditionalFormatting sqref="AL7:AM10 AO7:AO10 I6:J9 L6:L9 I27:J30 L27:L30">
    <cfRule type="cellIs" priority="2" dxfId="0" operator="equal" stopIfTrue="1">
      <formula>"Yes"</formula>
    </cfRule>
    <cfRule type="cellIs" priority="3" dxfId="1" operator="equal" stopIfTrue="1">
      <formula>"No"</formula>
    </cfRule>
    <cfRule type="cellIs" priority="4" dxfId="2" operator="equal" stopIfTrue="1">
      <formula>0</formula>
    </cfRule>
  </conditionalFormatting>
  <conditionalFormatting sqref="AP6:AP10">
    <cfRule type="cellIs" priority="5" dxfId="0" operator="greaterThan" stopIfTrue="1">
      <formula>0</formula>
    </cfRule>
    <cfRule type="cellIs" priority="6" dxfId="1" operator="lessThan" stopIfTrue="1">
      <formula>0</formula>
    </cfRule>
    <cfRule type="cellIs" priority="7" dxfId="2" operator="equal" stopIfTrue="1">
      <formula>0</formula>
    </cfRule>
  </conditionalFormatting>
  <printOptions/>
  <pageMargins left="0.75" right="0.75" top="1" bottom="0.86" header="0.5" footer="0.5"/>
  <pageSetup orientation="landscape" scale="73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showZeros="0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13.7109375" style="8" customWidth="1"/>
    <col min="3" max="3" width="16.28125" style="8" customWidth="1"/>
    <col min="4" max="4" width="15.8515625" style="8" customWidth="1"/>
    <col min="5" max="5" width="15.57421875" style="8" customWidth="1"/>
    <col min="6" max="11" width="12.7109375" style="8" customWidth="1"/>
    <col min="12" max="16384" width="9.140625" style="8" customWidth="1"/>
  </cols>
  <sheetData>
    <row r="1" spans="1:13" ht="23.25">
      <c r="A1" s="76"/>
      <c r="B1" s="261" t="s">
        <v>97</v>
      </c>
      <c r="C1" s="262"/>
      <c r="D1" s="262"/>
      <c r="E1" s="262"/>
      <c r="F1" s="14"/>
      <c r="G1" s="14"/>
      <c r="H1" s="14"/>
      <c r="I1" s="14"/>
      <c r="J1" s="14"/>
      <c r="K1" s="15"/>
      <c r="L1" s="14"/>
      <c r="M1" s="14"/>
    </row>
    <row r="2" spans="1:13" ht="16.5" thickBot="1">
      <c r="A2" s="76"/>
      <c r="B2" s="16"/>
      <c r="C2" s="16"/>
      <c r="D2" s="17"/>
      <c r="E2" s="17"/>
      <c r="F2" s="14"/>
      <c r="G2" s="14"/>
      <c r="H2" s="14"/>
      <c r="I2" s="14"/>
      <c r="J2" s="14"/>
      <c r="K2" s="15"/>
      <c r="L2" s="14"/>
      <c r="M2" s="14"/>
    </row>
    <row r="3" spans="1:13" ht="15.75">
      <c r="A3" s="76"/>
      <c r="B3" s="19"/>
      <c r="C3" s="20" t="s">
        <v>13</v>
      </c>
      <c r="D3" s="20" t="s">
        <v>16</v>
      </c>
      <c r="E3" s="23" t="s">
        <v>13</v>
      </c>
      <c r="F3" s="24"/>
      <c r="G3" s="14"/>
      <c r="H3" s="14"/>
      <c r="I3" s="14"/>
      <c r="J3" s="14"/>
      <c r="K3" s="15"/>
      <c r="L3" s="14"/>
      <c r="M3" s="14"/>
    </row>
    <row r="4" spans="1:13" ht="16.5" thickBot="1">
      <c r="A4" s="76"/>
      <c r="B4" s="25" t="s">
        <v>12</v>
      </c>
      <c r="C4" s="26" t="s">
        <v>106</v>
      </c>
      <c r="D4" s="27" t="s">
        <v>24</v>
      </c>
      <c r="E4" s="25" t="s">
        <v>23</v>
      </c>
      <c r="F4" s="24"/>
      <c r="G4" s="14"/>
      <c r="H4" s="14"/>
      <c r="I4" s="14"/>
      <c r="J4" s="14"/>
      <c r="K4" s="15"/>
      <c r="L4" s="14"/>
      <c r="M4" s="14"/>
    </row>
    <row r="5" spans="1:13" ht="15">
      <c r="A5" s="76"/>
      <c r="B5" s="31">
        <v>2005</v>
      </c>
      <c r="C5" s="62"/>
      <c r="D5" s="68"/>
      <c r="E5" s="74"/>
      <c r="F5" s="24"/>
      <c r="G5" s="14"/>
      <c r="H5" s="14"/>
      <c r="I5" s="14"/>
      <c r="J5" s="14"/>
      <c r="K5" s="15"/>
      <c r="L5" s="14"/>
      <c r="M5" s="14"/>
    </row>
    <row r="6" spans="1:13" ht="15">
      <c r="A6" s="76"/>
      <c r="B6" s="33">
        <v>2006</v>
      </c>
      <c r="C6" s="64"/>
      <c r="D6" s="67"/>
      <c r="E6" s="75"/>
      <c r="F6" s="24"/>
      <c r="G6" s="14"/>
      <c r="H6" s="14"/>
      <c r="I6" s="14"/>
      <c r="J6" s="14"/>
      <c r="K6" s="15"/>
      <c r="L6" s="14"/>
      <c r="M6" s="14"/>
    </row>
    <row r="7" spans="1:13" ht="15">
      <c r="A7" s="76"/>
      <c r="B7" s="33">
        <v>2007</v>
      </c>
      <c r="C7" s="56"/>
      <c r="D7" s="72">
        <v>0</v>
      </c>
      <c r="E7" s="33">
        <f>IF(COUNTA(C7)&gt;0,(IF(D7&lt;C7,"No","Yes")),0)</f>
        <v>0</v>
      </c>
      <c r="F7" s="24"/>
      <c r="G7" s="14"/>
      <c r="H7" s="14"/>
      <c r="I7" s="14"/>
      <c r="J7" s="14"/>
      <c r="K7" s="15"/>
      <c r="L7" s="14"/>
      <c r="M7" s="14"/>
    </row>
    <row r="8" spans="1:13" ht="15">
      <c r="A8" s="76"/>
      <c r="B8" s="33">
        <v>2008</v>
      </c>
      <c r="C8" s="56"/>
      <c r="D8" s="72"/>
      <c r="E8" s="33">
        <f>IF(COUNTA(C8)&gt;0,(IF(D8&lt;C8,"No","Yes")),0)</f>
        <v>0</v>
      </c>
      <c r="F8" s="24"/>
      <c r="G8" s="14"/>
      <c r="H8" s="14"/>
      <c r="I8" s="14"/>
      <c r="J8" s="14"/>
      <c r="K8" s="15"/>
      <c r="L8" s="14"/>
      <c r="M8" s="14"/>
    </row>
    <row r="9" spans="1:13" ht="15">
      <c r="A9" s="76"/>
      <c r="B9" s="33">
        <v>2009</v>
      </c>
      <c r="C9" s="56"/>
      <c r="D9" s="72"/>
      <c r="E9" s="33">
        <f>IF(COUNTA(C9)&gt;0,(IF(D9&lt;C9,"No","Yes")),0)</f>
        <v>0</v>
      </c>
      <c r="F9" s="24"/>
      <c r="G9" s="14"/>
      <c r="H9" s="14"/>
      <c r="I9" s="14"/>
      <c r="J9" s="14"/>
      <c r="K9" s="15"/>
      <c r="L9" s="14"/>
      <c r="M9" s="14"/>
    </row>
    <row r="10" spans="1:13" ht="15.75" thickBot="1">
      <c r="A10" s="76"/>
      <c r="B10" s="40">
        <v>2010</v>
      </c>
      <c r="C10" s="58"/>
      <c r="D10" s="73"/>
      <c r="E10" s="40">
        <f>IF(COUNTA(C10)&gt;0,(IF(D10&lt;C10,"No","Yes")),0)</f>
        <v>0</v>
      </c>
      <c r="F10" s="24"/>
      <c r="G10" s="14"/>
      <c r="H10" s="14"/>
      <c r="I10" s="14"/>
      <c r="J10" s="14"/>
      <c r="K10" s="15"/>
      <c r="L10" s="14"/>
      <c r="M10" s="14"/>
    </row>
    <row r="11" spans="1:13" ht="15">
      <c r="A11" s="76"/>
      <c r="B11" s="46"/>
      <c r="C11" s="46"/>
      <c r="D11" s="78" t="s">
        <v>25</v>
      </c>
      <c r="E11" s="46"/>
      <c r="F11" s="14"/>
      <c r="G11" s="14"/>
      <c r="H11" s="14"/>
      <c r="I11" s="14"/>
      <c r="J11" s="14"/>
      <c r="K11" s="15"/>
      <c r="L11" s="14"/>
      <c r="M11" s="14"/>
    </row>
    <row r="12" spans="1:13" ht="15">
      <c r="A12" s="76"/>
      <c r="B12" s="14"/>
      <c r="C12" s="78"/>
      <c r="D12" s="14"/>
      <c r="E12" s="14"/>
      <c r="F12" s="14"/>
      <c r="G12" s="14"/>
      <c r="H12" s="14"/>
      <c r="I12" s="14"/>
      <c r="J12" s="14"/>
      <c r="K12" s="15"/>
      <c r="L12" s="14"/>
      <c r="M12" s="14"/>
    </row>
    <row r="13" spans="1:13" ht="15">
      <c r="A13" s="104"/>
      <c r="B13" s="18"/>
      <c r="C13" s="18"/>
      <c r="D13" s="18"/>
      <c r="E13" s="18"/>
      <c r="F13" s="18"/>
      <c r="G13" s="14"/>
      <c r="H13" s="14"/>
      <c r="I13" s="14"/>
      <c r="J13" s="14"/>
      <c r="K13" s="15"/>
      <c r="L13" s="14"/>
      <c r="M13" s="14"/>
    </row>
    <row r="14" spans="1:13" ht="15">
      <c r="A14" s="196"/>
      <c r="B14" s="197"/>
      <c r="C14" s="197"/>
      <c r="D14" s="197"/>
      <c r="E14" s="197"/>
      <c r="F14" s="197"/>
      <c r="G14" s="24"/>
      <c r="H14" s="14"/>
      <c r="I14" s="14"/>
      <c r="J14" s="14"/>
      <c r="K14" s="15"/>
      <c r="L14" s="14"/>
      <c r="M14" s="14"/>
    </row>
    <row r="15" spans="1:13" ht="15">
      <c r="A15" s="196"/>
      <c r="B15" s="198"/>
      <c r="C15" s="199"/>
      <c r="D15" s="197"/>
      <c r="E15" s="197"/>
      <c r="F15" s="197"/>
      <c r="G15" s="24"/>
      <c r="H15" s="14"/>
      <c r="I15" s="14"/>
      <c r="J15" s="14"/>
      <c r="K15" s="15"/>
      <c r="L15" s="14"/>
      <c r="M15" s="14"/>
    </row>
    <row r="16" spans="1:13" ht="15">
      <c r="A16" s="196"/>
      <c r="B16" s="199"/>
      <c r="C16" s="199"/>
      <c r="D16" s="197"/>
      <c r="E16" s="197"/>
      <c r="F16" s="197"/>
      <c r="G16" s="24"/>
      <c r="H16" s="14"/>
      <c r="I16" s="14"/>
      <c r="J16" s="14"/>
      <c r="K16" s="15"/>
      <c r="L16" s="14"/>
      <c r="M16" s="14"/>
    </row>
    <row r="17" spans="1:13" ht="15.75">
      <c r="A17" s="196"/>
      <c r="B17" s="200"/>
      <c r="C17" s="201"/>
      <c r="D17" s="201"/>
      <c r="E17" s="201"/>
      <c r="F17" s="202"/>
      <c r="G17" s="94"/>
      <c r="H17" s="50"/>
      <c r="I17" s="50"/>
      <c r="J17" s="50"/>
      <c r="K17" s="51"/>
      <c r="L17" s="14"/>
      <c r="M17" s="14"/>
    </row>
    <row r="18" spans="1:13" ht="15.75">
      <c r="A18" s="196"/>
      <c r="B18" s="201"/>
      <c r="C18" s="203"/>
      <c r="D18" s="203"/>
      <c r="E18" s="201"/>
      <c r="F18" s="197"/>
      <c r="G18" s="24"/>
      <c r="H18" s="14"/>
      <c r="I18" s="14"/>
      <c r="J18" s="14"/>
      <c r="K18" s="15"/>
      <c r="L18" s="14"/>
      <c r="M18" s="14"/>
    </row>
    <row r="19" spans="1:13" ht="15">
      <c r="A19" s="196"/>
      <c r="B19" s="204"/>
      <c r="C19" s="185"/>
      <c r="D19" s="204"/>
      <c r="E19" s="205"/>
      <c r="F19" s="197"/>
      <c r="G19" s="24"/>
      <c r="H19" s="14"/>
      <c r="I19" s="14"/>
      <c r="J19" s="14"/>
      <c r="K19" s="15"/>
      <c r="L19" s="14"/>
      <c r="M19" s="14"/>
    </row>
    <row r="20" spans="1:13" ht="15">
      <c r="A20" s="196"/>
      <c r="B20" s="204"/>
      <c r="C20" s="185"/>
      <c r="D20" s="204"/>
      <c r="E20" s="205"/>
      <c r="F20" s="197"/>
      <c r="G20" s="24"/>
      <c r="H20" s="14"/>
      <c r="I20" s="14"/>
      <c r="J20" s="14"/>
      <c r="K20" s="15"/>
      <c r="L20" s="14"/>
      <c r="M20" s="14"/>
    </row>
    <row r="21" spans="1:13" ht="15">
      <c r="A21" s="196"/>
      <c r="B21" s="204"/>
      <c r="C21" s="204"/>
      <c r="D21" s="204"/>
      <c r="E21" s="204"/>
      <c r="F21" s="197"/>
      <c r="G21" s="24"/>
      <c r="H21" s="14"/>
      <c r="I21" s="14"/>
      <c r="J21" s="14"/>
      <c r="K21" s="15"/>
      <c r="L21" s="14"/>
      <c r="M21" s="14"/>
    </row>
    <row r="22" spans="1:13" ht="15">
      <c r="A22" s="196"/>
      <c r="B22" s="204"/>
      <c r="C22" s="204"/>
      <c r="D22" s="204"/>
      <c r="E22" s="204"/>
      <c r="F22" s="197"/>
      <c r="G22" s="24"/>
      <c r="H22" s="14"/>
      <c r="I22" s="14"/>
      <c r="J22" s="14"/>
      <c r="K22" s="15"/>
      <c r="L22" s="14"/>
      <c r="M22" s="14"/>
    </row>
    <row r="23" spans="1:13" ht="15">
      <c r="A23" s="196"/>
      <c r="B23" s="204"/>
      <c r="C23" s="204"/>
      <c r="D23" s="204"/>
      <c r="E23" s="204"/>
      <c r="F23" s="197"/>
      <c r="G23" s="24"/>
      <c r="H23" s="14"/>
      <c r="I23" s="14"/>
      <c r="J23" s="14"/>
      <c r="K23" s="15"/>
      <c r="L23" s="14"/>
      <c r="M23" s="14"/>
    </row>
    <row r="24" spans="1:13" ht="15">
      <c r="A24" s="196"/>
      <c r="B24" s="204"/>
      <c r="C24" s="204"/>
      <c r="D24" s="204"/>
      <c r="E24" s="204"/>
      <c r="F24" s="197"/>
      <c r="G24" s="24"/>
      <c r="H24" s="14"/>
      <c r="I24" s="14"/>
      <c r="J24" s="14"/>
      <c r="K24" s="15"/>
      <c r="L24" s="14"/>
      <c r="M24" s="14"/>
    </row>
    <row r="25" spans="1:13" ht="15">
      <c r="A25" s="196"/>
      <c r="B25" s="197"/>
      <c r="C25" s="206"/>
      <c r="D25" s="197"/>
      <c r="E25" s="197"/>
      <c r="F25" s="197"/>
      <c r="G25" s="24"/>
      <c r="H25" s="14"/>
      <c r="I25" s="14"/>
      <c r="J25" s="14"/>
      <c r="K25" s="15"/>
      <c r="L25" s="14"/>
      <c r="M25" s="14"/>
    </row>
    <row r="26" spans="1:13" ht="15">
      <c r="A26" s="107"/>
      <c r="B26" s="46"/>
      <c r="C26" s="46"/>
      <c r="D26" s="46"/>
      <c r="E26" s="46"/>
      <c r="F26" s="46"/>
      <c r="G26" s="14"/>
      <c r="H26" s="14"/>
      <c r="I26" s="14"/>
      <c r="J26" s="14"/>
      <c r="K26" s="15"/>
      <c r="L26" s="14"/>
      <c r="M26" s="14"/>
    </row>
    <row r="27" spans="1:13" ht="15">
      <c r="A27" s="76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4"/>
      <c r="M27" s="14"/>
    </row>
    <row r="28" spans="1:13" ht="15">
      <c r="A28" s="76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4"/>
      <c r="M28" s="14"/>
    </row>
    <row r="29" spans="1:13" ht="15">
      <c r="A29" s="76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4"/>
      <c r="M29" s="14"/>
    </row>
    <row r="30" spans="1:13" ht="15">
      <c r="A30" s="76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4"/>
      <c r="M30" s="14"/>
    </row>
    <row r="31" spans="1:13" ht="15">
      <c r="A31" s="76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4"/>
      <c r="M31" s="14"/>
    </row>
    <row r="32" spans="1:13" ht="15">
      <c r="A32" s="76"/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4"/>
      <c r="M32" s="14"/>
    </row>
    <row r="33" spans="1:13" ht="15">
      <c r="A33" s="76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4"/>
      <c r="M33" s="14"/>
    </row>
    <row r="34" spans="1:13" ht="15">
      <c r="A34" s="76"/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4"/>
      <c r="M34" s="14"/>
    </row>
    <row r="35" spans="1:13" ht="15">
      <c r="A35" s="76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4"/>
      <c r="M35" s="14"/>
    </row>
    <row r="36" spans="1:13" ht="15">
      <c r="A36" s="76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4"/>
      <c r="M36" s="14"/>
    </row>
    <row r="37" spans="1:13" ht="15">
      <c r="A37" s="76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4"/>
      <c r="M37" s="14"/>
    </row>
    <row r="38" spans="1:13" ht="15">
      <c r="A38" s="76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4"/>
      <c r="M38" s="14"/>
    </row>
    <row r="39" spans="1:13" ht="15">
      <c r="A39" s="76"/>
      <c r="B39" s="14"/>
      <c r="C39" s="14"/>
      <c r="D39" s="14"/>
      <c r="E39" s="14"/>
      <c r="F39" s="14"/>
      <c r="G39" s="14"/>
      <c r="H39" s="14"/>
      <c r="I39" s="14"/>
      <c r="J39" s="14"/>
      <c r="K39" s="15"/>
      <c r="L39" s="14"/>
      <c r="M39" s="14"/>
    </row>
    <row r="40" spans="1:13" ht="15">
      <c r="A40" s="76"/>
      <c r="B40" s="14"/>
      <c r="C40" s="14"/>
      <c r="D40" s="14"/>
      <c r="E40" s="14"/>
      <c r="F40" s="14"/>
      <c r="G40" s="14"/>
      <c r="H40" s="14"/>
      <c r="I40" s="14"/>
      <c r="J40" s="14"/>
      <c r="K40" s="15"/>
      <c r="L40" s="14"/>
      <c r="M40" s="14"/>
    </row>
    <row r="41" spans="1:13" ht="15">
      <c r="A41" s="76"/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14"/>
      <c r="M41" s="14"/>
    </row>
    <row r="42" spans="1:13" ht="15">
      <c r="A42" s="76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4"/>
      <c r="M42" s="14"/>
    </row>
    <row r="43" spans="1:13" ht="15">
      <c r="A43" s="76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4"/>
      <c r="M43" s="14"/>
    </row>
    <row r="44" spans="1:13" ht="15">
      <c r="A44" s="76"/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4"/>
      <c r="M44" s="14"/>
    </row>
    <row r="45" spans="1:13" ht="15">
      <c r="A45" s="76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4"/>
      <c r="M45" s="14"/>
    </row>
    <row r="46" spans="1:13" ht="15">
      <c r="A46" s="76"/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14"/>
      <c r="M46" s="14"/>
    </row>
    <row r="47" spans="1:13" ht="15">
      <c r="A47" s="76"/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14"/>
      <c r="M47" s="14"/>
    </row>
    <row r="48" spans="1:13" ht="15">
      <c r="A48" s="76"/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14"/>
      <c r="M48" s="14"/>
    </row>
    <row r="49" spans="1:13" ht="15">
      <c r="A49" s="76"/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4"/>
      <c r="M49" s="14"/>
    </row>
    <row r="50" spans="1:13" ht="15">
      <c r="A50" s="76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4"/>
      <c r="M50" s="14"/>
    </row>
  </sheetData>
  <sheetProtection sheet="1"/>
  <mergeCells count="1">
    <mergeCell ref="B1:E1"/>
  </mergeCells>
  <conditionalFormatting sqref="E7:E1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Zeros="0" workbookViewId="0" topLeftCell="A1">
      <selection activeCell="A1" sqref="A1"/>
    </sheetView>
  </sheetViews>
  <sheetFormatPr defaultColWidth="9.140625" defaultRowHeight="12.75"/>
  <cols>
    <col min="1" max="1" width="1.1484375" style="10" customWidth="1"/>
    <col min="2" max="2" width="9.28125" style="10" customWidth="1"/>
    <col min="3" max="3" width="15.57421875" style="10" customWidth="1"/>
    <col min="4" max="4" width="13.28125" style="10" customWidth="1"/>
    <col min="5" max="5" width="19.28125" style="10" customWidth="1"/>
    <col min="6" max="6" width="16.140625" style="10" customWidth="1"/>
    <col min="7" max="7" width="17.421875" style="10" customWidth="1"/>
    <col min="8" max="8" width="4.28125" style="10" customWidth="1"/>
    <col min="9" max="9" width="20.8515625" style="10" customWidth="1"/>
    <col min="10" max="10" width="14.421875" style="10" customWidth="1"/>
    <col min="11" max="11" width="3.28125" style="10" customWidth="1"/>
    <col min="12" max="15" width="12.7109375" style="10" customWidth="1"/>
    <col min="16" max="16" width="12.7109375" style="9" customWidth="1"/>
    <col min="17" max="16384" width="9.140625" style="10" customWidth="1"/>
  </cols>
  <sheetData>
    <row r="1" spans="1:18" ht="23.25">
      <c r="A1" s="14"/>
      <c r="B1" s="261" t="s">
        <v>26</v>
      </c>
      <c r="C1" s="262"/>
      <c r="D1" s="262"/>
      <c r="E1" s="262"/>
      <c r="F1" s="262"/>
      <c r="G1" s="262"/>
      <c r="H1" s="262"/>
      <c r="I1" s="274"/>
      <c r="J1" s="13"/>
      <c r="K1" s="14"/>
      <c r="L1" s="14"/>
      <c r="M1" s="14"/>
      <c r="N1" s="14"/>
      <c r="O1" s="14"/>
      <c r="P1" s="15"/>
      <c r="Q1" s="14"/>
      <c r="R1" s="14"/>
    </row>
    <row r="2" spans="1:18" ht="16.5" thickBot="1">
      <c r="A2" s="14"/>
      <c r="B2" s="16"/>
      <c r="C2" s="16"/>
      <c r="D2" s="17"/>
      <c r="E2" s="17"/>
      <c r="F2" s="17"/>
      <c r="G2" s="17"/>
      <c r="H2" s="17"/>
      <c r="I2" s="18"/>
      <c r="J2" s="18"/>
      <c r="K2" s="14"/>
      <c r="L2" s="14"/>
      <c r="M2" s="14"/>
      <c r="N2" s="14"/>
      <c r="O2" s="14"/>
      <c r="P2" s="15"/>
      <c r="Q2" s="14"/>
      <c r="R2" s="14"/>
    </row>
    <row r="3" spans="1:18" ht="15.75">
      <c r="A3" s="14"/>
      <c r="B3" s="23"/>
      <c r="C3" s="21" t="s">
        <v>107</v>
      </c>
      <c r="D3" s="263" t="s">
        <v>16</v>
      </c>
      <c r="E3" s="268"/>
      <c r="F3" s="268"/>
      <c r="G3" s="269" t="s">
        <v>109</v>
      </c>
      <c r="H3" s="270"/>
      <c r="I3" s="270"/>
      <c r="J3" s="271"/>
      <c r="K3" s="24"/>
      <c r="L3" s="14"/>
      <c r="M3" s="14"/>
      <c r="N3" s="14"/>
      <c r="O3" s="14"/>
      <c r="P3" s="15"/>
      <c r="Q3" s="14"/>
      <c r="R3" s="14"/>
    </row>
    <row r="4" spans="1:18" ht="16.5" thickBot="1">
      <c r="A4" s="14"/>
      <c r="B4" s="25" t="s">
        <v>12</v>
      </c>
      <c r="C4" s="29" t="s">
        <v>27</v>
      </c>
      <c r="D4" s="52" t="s">
        <v>14</v>
      </c>
      <c r="E4" s="28" t="s">
        <v>28</v>
      </c>
      <c r="F4" s="29" t="s">
        <v>27</v>
      </c>
      <c r="G4" s="169" t="s">
        <v>29</v>
      </c>
      <c r="H4" s="135" t="s">
        <v>31</v>
      </c>
      <c r="I4" s="135" t="s">
        <v>30</v>
      </c>
      <c r="J4" s="171" t="s">
        <v>73</v>
      </c>
      <c r="K4" s="24"/>
      <c r="L4" s="14"/>
      <c r="M4" s="14"/>
      <c r="N4" s="14"/>
      <c r="O4" s="14"/>
      <c r="P4" s="15"/>
      <c r="Q4" s="14"/>
      <c r="R4" s="14"/>
    </row>
    <row r="5" spans="1:18" ht="15">
      <c r="A5" s="14"/>
      <c r="B5" s="31">
        <v>2005</v>
      </c>
      <c r="C5" s="79"/>
      <c r="D5" s="91"/>
      <c r="E5" s="90"/>
      <c r="F5" s="180"/>
      <c r="G5" s="172"/>
      <c r="H5" s="174"/>
      <c r="I5" s="182"/>
      <c r="J5" s="183"/>
      <c r="K5" s="24"/>
      <c r="L5" s="14"/>
      <c r="M5" s="14"/>
      <c r="N5" s="14"/>
      <c r="O5" s="14"/>
      <c r="P5" s="15"/>
      <c r="Q5" s="18"/>
      <c r="R5" s="18"/>
    </row>
    <row r="6" spans="1:19" ht="15">
      <c r="A6" s="14"/>
      <c r="B6" s="33">
        <v>2006</v>
      </c>
      <c r="C6" s="80"/>
      <c r="D6" s="32">
        <f>+Membership!E5</f>
        <v>0</v>
      </c>
      <c r="E6" s="55"/>
      <c r="F6" s="38">
        <f>IF(D6&gt;0,(E6/D6),0)</f>
        <v>0</v>
      </c>
      <c r="G6" s="70"/>
      <c r="H6" s="83"/>
      <c r="I6" s="179"/>
      <c r="J6" s="88"/>
      <c r="K6" s="24"/>
      <c r="L6" s="14"/>
      <c r="M6" s="14"/>
      <c r="N6" s="14"/>
      <c r="O6" s="14"/>
      <c r="P6" s="184"/>
      <c r="Q6" s="272" t="s">
        <v>90</v>
      </c>
      <c r="R6" s="273"/>
      <c r="S6" s="177"/>
    </row>
    <row r="7" spans="1:19" ht="15">
      <c r="A7" s="14"/>
      <c r="B7" s="33">
        <v>2007</v>
      </c>
      <c r="C7" s="81">
        <v>0.6</v>
      </c>
      <c r="D7" s="32">
        <f>+Membership!E6</f>
        <v>0</v>
      </c>
      <c r="E7" s="55"/>
      <c r="F7" s="38">
        <f>IF(D7&gt;0,(E7/D7),0)</f>
        <v>0</v>
      </c>
      <c r="G7" s="34">
        <f>IF(F7&lt;&gt;0,(IF(F7&lt;C7,"No","Yes")),0)</f>
        <v>0</v>
      </c>
      <c r="H7" s="35" t="s">
        <v>31</v>
      </c>
      <c r="I7" s="165">
        <f>IF(F7&lt;&gt;0,(IF(F7/F6&lt;1.1,"No","Yes")),0)</f>
        <v>0</v>
      </c>
      <c r="J7" s="11">
        <f>IF(COUNTA(E7)&gt;0,(IF(SUM(Q7:R7)&gt;0,"Yes","No")),0)</f>
        <v>0</v>
      </c>
      <c r="K7" s="24"/>
      <c r="L7" s="14"/>
      <c r="M7" s="14"/>
      <c r="N7" s="14"/>
      <c r="O7" s="14"/>
      <c r="P7" s="184"/>
      <c r="Q7" s="178">
        <f>IF(G7="Yes",1,0)</f>
        <v>0</v>
      </c>
      <c r="R7" s="178">
        <f>IF(I7="Yes",1,0)</f>
        <v>0</v>
      </c>
      <c r="S7" s="177"/>
    </row>
    <row r="8" spans="1:19" ht="15">
      <c r="A8" s="14"/>
      <c r="B8" s="33">
        <v>2008</v>
      </c>
      <c r="C8" s="81">
        <v>0.6</v>
      </c>
      <c r="D8" s="32">
        <f>+Membership!E7</f>
        <v>0</v>
      </c>
      <c r="E8" s="55"/>
      <c r="F8" s="38">
        <f>IF(D8&gt;0,(E8/D8),0)</f>
        <v>0</v>
      </c>
      <c r="G8" s="34">
        <f>IF(F8&lt;&gt;0,(IF(F8&lt;C8,"No","Yes")),0)</f>
        <v>0</v>
      </c>
      <c r="H8" s="35" t="s">
        <v>31</v>
      </c>
      <c r="I8" s="165">
        <f>IF(F8&lt;&gt;0,(IF(F8/F7&lt;1.1,"No","Yes")),0)</f>
        <v>0</v>
      </c>
      <c r="J8" s="11">
        <f>IF(COUNTA(E8)&gt;0,(IF(SUM(Q8:R8)&gt;0,"Yes","No")),0)</f>
        <v>0</v>
      </c>
      <c r="K8" s="24"/>
      <c r="L8" s="14"/>
      <c r="M8" s="14"/>
      <c r="N8" s="14"/>
      <c r="O8" s="14"/>
      <c r="P8" s="184"/>
      <c r="Q8" s="178">
        <f>IF(G8="Yes",1,0)</f>
        <v>0</v>
      </c>
      <c r="R8" s="178">
        <f>IF(I8="Yes",1,0)</f>
        <v>0</v>
      </c>
      <c r="S8" s="177"/>
    </row>
    <row r="9" spans="1:19" ht="15">
      <c r="A9" s="14"/>
      <c r="B9" s="33">
        <v>2009</v>
      </c>
      <c r="C9" s="81">
        <v>0.6</v>
      </c>
      <c r="D9" s="32">
        <f>+Membership!E8</f>
        <v>0</v>
      </c>
      <c r="E9" s="55"/>
      <c r="F9" s="38">
        <f>IF(D9&gt;0,(E9/D9),0)</f>
        <v>0</v>
      </c>
      <c r="G9" s="34">
        <f>IF(F9&lt;&gt;0,(IF(F9&lt;C9,"No","Yes")),0)</f>
        <v>0</v>
      </c>
      <c r="H9" s="35" t="s">
        <v>31</v>
      </c>
      <c r="I9" s="165">
        <f>IF(F9&lt;&gt;0,(IF(F9/F8&lt;1.1,"No","Yes")),0)</f>
        <v>0</v>
      </c>
      <c r="J9" s="11">
        <f>IF(COUNTA(E9)&gt;0,(IF(SUM(Q9:R9)&gt;0,"Yes","No")),0)</f>
        <v>0</v>
      </c>
      <c r="K9" s="24"/>
      <c r="L9" s="14"/>
      <c r="M9" s="14"/>
      <c r="N9" s="14"/>
      <c r="O9" s="14"/>
      <c r="P9" s="184"/>
      <c r="Q9" s="178">
        <f>IF(G9="Yes",1,0)</f>
        <v>0</v>
      </c>
      <c r="R9" s="178">
        <f>IF(I9="Yes",1,0)</f>
        <v>0</v>
      </c>
      <c r="S9" s="177"/>
    </row>
    <row r="10" spans="1:19" ht="15.75" thickBot="1">
      <c r="A10" s="14"/>
      <c r="B10" s="40">
        <v>2010</v>
      </c>
      <c r="C10" s="82">
        <v>0.6</v>
      </c>
      <c r="D10" s="89">
        <f>+Membership!E9</f>
        <v>0</v>
      </c>
      <c r="E10" s="61"/>
      <c r="F10" s="42">
        <f>IF(D10&gt;0,(E10/D10),0)</f>
        <v>0</v>
      </c>
      <c r="G10" s="43">
        <f>IF(F10&lt;&gt;0,(IF(F10&lt;C10,"No","Yes")),0)</f>
        <v>0</v>
      </c>
      <c r="H10" s="44" t="s">
        <v>31</v>
      </c>
      <c r="I10" s="181">
        <f>IF(F10&lt;&gt;0,(IF(F10/F9&lt;1.1,"No","Yes")),0)</f>
        <v>0</v>
      </c>
      <c r="J10" s="12">
        <f>IF(COUNTA(E10)&gt;0,(IF(SUM(Q10:R10)&gt;0,"Yes","No")),0)</f>
        <v>0</v>
      </c>
      <c r="K10" s="24"/>
      <c r="L10" s="14"/>
      <c r="M10" s="14"/>
      <c r="N10" s="14"/>
      <c r="O10" s="14"/>
      <c r="P10" s="184"/>
      <c r="Q10" s="178">
        <f>IF(G10="Yes",1,0)</f>
        <v>0</v>
      </c>
      <c r="R10" s="178">
        <f>IF(I10="Yes",1,0)</f>
        <v>0</v>
      </c>
      <c r="S10" s="177"/>
    </row>
    <row r="11" spans="1:18" ht="15">
      <c r="A11" s="14"/>
      <c r="B11" s="46"/>
      <c r="C11" s="134" t="s">
        <v>108</v>
      </c>
      <c r="D11" s="46"/>
      <c r="E11" s="46"/>
      <c r="F11" s="46"/>
      <c r="G11" s="46"/>
      <c r="H11" s="46"/>
      <c r="I11" s="46"/>
      <c r="J11" s="46"/>
      <c r="K11" s="14"/>
      <c r="L11" s="14"/>
      <c r="M11" s="14"/>
      <c r="N11" s="14"/>
      <c r="O11" s="14"/>
      <c r="P11" s="15"/>
      <c r="Q11" s="46"/>
      <c r="R11" s="46"/>
    </row>
    <row r="12" spans="1:18" ht="15">
      <c r="A12" s="14"/>
      <c r="B12" s="14"/>
      <c r="C12" s="14"/>
      <c r="D12" s="14"/>
      <c r="E12" s="78" t="s">
        <v>94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4"/>
      <c r="R12" s="14"/>
    </row>
    <row r="13" spans="1:18" ht="15">
      <c r="A13" s="14"/>
      <c r="B13" s="14"/>
      <c r="C13" s="14"/>
      <c r="D13" s="14"/>
      <c r="E13" s="78" t="s">
        <v>95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4"/>
      <c r="R13" s="14"/>
    </row>
    <row r="14" spans="1:18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4"/>
      <c r="R14" s="14"/>
    </row>
    <row r="15" spans="1:18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4"/>
      <c r="R15" s="14"/>
    </row>
    <row r="16" spans="1:18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4"/>
      <c r="R16" s="14"/>
    </row>
    <row r="17" spans="1:18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4"/>
      <c r="R17" s="14"/>
    </row>
    <row r="18" spans="1:18" ht="15">
      <c r="A18" s="14"/>
      <c r="B18" s="4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4"/>
      <c r="R18" s="14"/>
    </row>
    <row r="19" spans="1:18" ht="15.75" thickBot="1">
      <c r="A19" s="14"/>
      <c r="B19" s="49" t="s">
        <v>11</v>
      </c>
      <c r="C19" s="14"/>
      <c r="D19" s="14"/>
      <c r="E19" s="14"/>
      <c r="F19" s="14"/>
      <c r="G19" s="17"/>
      <c r="H19" s="17"/>
      <c r="I19" s="18"/>
      <c r="J19" s="18"/>
      <c r="K19" s="14"/>
      <c r="L19" s="14"/>
      <c r="M19" s="14"/>
      <c r="N19" s="14"/>
      <c r="O19" s="14"/>
      <c r="P19" s="15"/>
      <c r="Q19" s="14"/>
      <c r="R19" s="14"/>
    </row>
    <row r="20" spans="1:18" ht="15.75">
      <c r="A20" s="14"/>
      <c r="B20" s="23"/>
      <c r="C20" s="21" t="s">
        <v>107</v>
      </c>
      <c r="D20" s="263" t="s">
        <v>16</v>
      </c>
      <c r="E20" s="268"/>
      <c r="F20" s="268"/>
      <c r="G20" s="269" t="s">
        <v>109</v>
      </c>
      <c r="H20" s="270"/>
      <c r="I20" s="270"/>
      <c r="J20" s="271"/>
      <c r="K20" s="24"/>
      <c r="L20" s="14"/>
      <c r="M20" s="14"/>
      <c r="N20" s="14"/>
      <c r="O20" s="14"/>
      <c r="P20" s="15"/>
      <c r="Q20" s="14"/>
      <c r="R20" s="14"/>
    </row>
    <row r="21" spans="1:18" ht="16.5" thickBot="1">
      <c r="A21" s="14"/>
      <c r="B21" s="25" t="s">
        <v>12</v>
      </c>
      <c r="C21" s="29" t="s">
        <v>27</v>
      </c>
      <c r="D21" s="52" t="s">
        <v>14</v>
      </c>
      <c r="E21" s="28" t="s">
        <v>28</v>
      </c>
      <c r="F21" s="29" t="s">
        <v>27</v>
      </c>
      <c r="G21" s="169" t="s">
        <v>29</v>
      </c>
      <c r="H21" s="135" t="s">
        <v>31</v>
      </c>
      <c r="I21" s="135" t="s">
        <v>30</v>
      </c>
      <c r="J21" s="171" t="s">
        <v>73</v>
      </c>
      <c r="K21" s="24"/>
      <c r="L21" s="14"/>
      <c r="M21" s="14"/>
      <c r="N21" s="14"/>
      <c r="O21" s="14"/>
      <c r="P21" s="15"/>
      <c r="Q21" s="14"/>
      <c r="R21" s="14"/>
    </row>
    <row r="22" spans="1:18" ht="15">
      <c r="A22" s="14"/>
      <c r="B22" s="31">
        <v>2005</v>
      </c>
      <c r="C22" s="79"/>
      <c r="D22" s="91"/>
      <c r="E22" s="90"/>
      <c r="F22" s="180"/>
      <c r="G22" s="172"/>
      <c r="H22" s="174"/>
      <c r="I22" s="182"/>
      <c r="J22" s="183"/>
      <c r="K22" s="24"/>
      <c r="L22" s="14"/>
      <c r="M22" s="14"/>
      <c r="N22" s="14"/>
      <c r="O22" s="14"/>
      <c r="P22" s="15"/>
      <c r="Q22" s="18"/>
      <c r="R22" s="18"/>
    </row>
    <row r="23" spans="1:18" ht="15">
      <c r="A23" s="14"/>
      <c r="B23" s="33">
        <v>2006</v>
      </c>
      <c r="C23" s="80"/>
      <c r="D23" s="32">
        <f>+Membership!E26</f>
        <v>40</v>
      </c>
      <c r="E23" s="35">
        <v>30</v>
      </c>
      <c r="F23" s="38">
        <f>IF(D23&gt;0,(E23/D23),0)</f>
        <v>0.75</v>
      </c>
      <c r="G23" s="70"/>
      <c r="H23" s="83"/>
      <c r="I23" s="179"/>
      <c r="J23" s="88"/>
      <c r="K23" s="24"/>
      <c r="L23" s="14"/>
      <c r="M23" s="14"/>
      <c r="N23" s="14"/>
      <c r="O23" s="14"/>
      <c r="P23" s="184"/>
      <c r="Q23" s="272" t="s">
        <v>90</v>
      </c>
      <c r="R23" s="273"/>
    </row>
    <row r="24" spans="1:18" ht="15">
      <c r="A24" s="14"/>
      <c r="B24" s="33">
        <v>2007</v>
      </c>
      <c r="C24" s="81">
        <v>0.6</v>
      </c>
      <c r="D24" s="32">
        <f>+Membership!E27</f>
        <v>50</v>
      </c>
      <c r="E24" s="35">
        <v>35</v>
      </c>
      <c r="F24" s="38">
        <f>IF(D24&gt;0,(E24/D24),0)</f>
        <v>0.7</v>
      </c>
      <c r="G24" s="34" t="str">
        <f>IF(F24&lt;&gt;0,(IF(F24&lt;C24,"No","Yes")),0)</f>
        <v>Yes</v>
      </c>
      <c r="H24" s="35" t="s">
        <v>31</v>
      </c>
      <c r="I24" s="165" t="str">
        <f>IF(F24&lt;&gt;0,(IF(F24/F23&lt;1.1,"No","Yes")),0)</f>
        <v>No</v>
      </c>
      <c r="J24" s="11" t="str">
        <f>IF(COUNTA(E24)&gt;0,(IF(SUM(Q24:R24)&gt;0,"Yes","No")),0)</f>
        <v>Yes</v>
      </c>
      <c r="K24" s="24"/>
      <c r="L24" s="14"/>
      <c r="M24" s="14"/>
      <c r="N24" s="14"/>
      <c r="O24" s="14"/>
      <c r="P24" s="184"/>
      <c r="Q24" s="178">
        <f>IF(G24="Yes",1,0)</f>
        <v>1</v>
      </c>
      <c r="R24" s="178">
        <f>IF(I24="Yes",1,0)</f>
        <v>0</v>
      </c>
    </row>
    <row r="25" spans="1:18" ht="15">
      <c r="A25" s="14"/>
      <c r="B25" s="33">
        <v>2008</v>
      </c>
      <c r="C25" s="81">
        <v>0.6</v>
      </c>
      <c r="D25" s="32">
        <f>+Membership!E28</f>
        <v>43</v>
      </c>
      <c r="E25" s="35">
        <v>40</v>
      </c>
      <c r="F25" s="38">
        <f>IF(D25&gt;0,(E25/D25),0)</f>
        <v>0.9302325581395349</v>
      </c>
      <c r="G25" s="34" t="str">
        <f>IF(F25&lt;&gt;0,(IF(F25&lt;C25,"No","Yes")),0)</f>
        <v>Yes</v>
      </c>
      <c r="H25" s="35" t="s">
        <v>31</v>
      </c>
      <c r="I25" s="165" t="str">
        <f>IF(F25&lt;&gt;0,(IF(F25/F24&lt;1.1,"No","Yes")),0)</f>
        <v>Yes</v>
      </c>
      <c r="J25" s="11" t="str">
        <f>IF(COUNTA(E25)&gt;0,(IF(SUM(Q25:R25)&gt;0,"Yes","No")),0)</f>
        <v>Yes</v>
      </c>
      <c r="K25" s="24"/>
      <c r="L25" s="14"/>
      <c r="M25" s="14"/>
      <c r="N25" s="14"/>
      <c r="O25" s="14"/>
      <c r="P25" s="184"/>
      <c r="Q25" s="178">
        <f>IF(G25="Yes",1,0)</f>
        <v>1</v>
      </c>
      <c r="R25" s="178">
        <f>IF(I25="Yes",1,0)</f>
        <v>1</v>
      </c>
    </row>
    <row r="26" spans="1:18" ht="15">
      <c r="A26" s="14"/>
      <c r="B26" s="33">
        <v>2009</v>
      </c>
      <c r="C26" s="81">
        <v>0.6</v>
      </c>
      <c r="D26" s="32">
        <f>+Membership!E29</f>
        <v>45</v>
      </c>
      <c r="E26" s="35">
        <v>20</v>
      </c>
      <c r="F26" s="38">
        <f>IF(D26&gt;0,(E26/D26),0)</f>
        <v>0.4444444444444444</v>
      </c>
      <c r="G26" s="34" t="str">
        <f>IF(F26&lt;&gt;0,(IF(F26&lt;C26,"No","Yes")),0)</f>
        <v>No</v>
      </c>
      <c r="H26" s="35" t="s">
        <v>31</v>
      </c>
      <c r="I26" s="165" t="str">
        <f>IF(F26&lt;&gt;0,(IF(F26/F25&lt;1.1,"No","Yes")),0)</f>
        <v>No</v>
      </c>
      <c r="J26" s="11" t="str">
        <f>IF(COUNTA(E26)&gt;0,(IF(SUM(Q26:R26)&gt;0,"Yes","No")),0)</f>
        <v>No</v>
      </c>
      <c r="K26" s="24"/>
      <c r="L26" s="14"/>
      <c r="M26" s="14"/>
      <c r="N26" s="14"/>
      <c r="O26" s="14"/>
      <c r="P26" s="184"/>
      <c r="Q26" s="178">
        <f>IF(G26="Yes",1,0)</f>
        <v>0</v>
      </c>
      <c r="R26" s="178">
        <f>IF(I26="Yes",1,0)</f>
        <v>0</v>
      </c>
    </row>
    <row r="27" spans="1:18" ht="15.75" thickBot="1">
      <c r="A27" s="14"/>
      <c r="B27" s="40">
        <v>2010</v>
      </c>
      <c r="C27" s="82">
        <v>0.6</v>
      </c>
      <c r="D27" s="89">
        <f>+Membership!E30</f>
        <v>55</v>
      </c>
      <c r="E27" s="44">
        <v>30</v>
      </c>
      <c r="F27" s="42">
        <f>IF(D27&gt;0,(E27/D27),0)</f>
        <v>0.5454545454545454</v>
      </c>
      <c r="G27" s="43" t="str">
        <f>IF(F27&lt;&gt;0,(IF(F27&lt;C27,"No","Yes")),0)</f>
        <v>No</v>
      </c>
      <c r="H27" s="44" t="s">
        <v>31</v>
      </c>
      <c r="I27" s="181" t="str">
        <f>IF(F27&lt;&gt;0,(IF(F27/F26&lt;1.1,"No","Yes")),0)</f>
        <v>Yes</v>
      </c>
      <c r="J27" s="12" t="str">
        <f>IF(COUNTA(E27)&gt;0,(IF(SUM(Q27:R27)&gt;0,"Yes","No")),0)</f>
        <v>Yes</v>
      </c>
      <c r="K27" s="24"/>
      <c r="L27" s="14"/>
      <c r="M27" s="14"/>
      <c r="N27" s="14"/>
      <c r="O27" s="14"/>
      <c r="P27" s="184"/>
      <c r="Q27" s="178">
        <f>IF(G27="Yes",1,0)</f>
        <v>0</v>
      </c>
      <c r="R27" s="178">
        <f>IF(I27="Yes",1,0)</f>
        <v>1</v>
      </c>
    </row>
    <row r="28" spans="1:18" ht="15">
      <c r="A28" s="14"/>
      <c r="B28" s="14"/>
      <c r="C28" s="14"/>
      <c r="D28" s="93"/>
      <c r="E28" s="46"/>
      <c r="F28" s="46"/>
      <c r="G28" s="46"/>
      <c r="H28" s="46"/>
      <c r="I28" s="46"/>
      <c r="J28" s="46"/>
      <c r="K28" s="14"/>
      <c r="L28" s="14"/>
      <c r="M28" s="14"/>
      <c r="N28" s="14"/>
      <c r="O28" s="14"/>
      <c r="P28" s="15"/>
      <c r="Q28" s="14"/>
      <c r="R28" s="14"/>
    </row>
    <row r="29" spans="1:18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4"/>
      <c r="R29" s="14"/>
    </row>
    <row r="30" spans="1:18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4"/>
      <c r="R30" s="14"/>
    </row>
    <row r="31" spans="1:18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4"/>
      <c r="R31" s="14"/>
    </row>
    <row r="32" spans="1:18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4"/>
      <c r="R32" s="14"/>
    </row>
    <row r="33" spans="1:18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4"/>
      <c r="R33" s="14"/>
    </row>
    <row r="34" spans="1:18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Q34" s="14"/>
      <c r="R34" s="14"/>
    </row>
    <row r="35" spans="1:18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4"/>
      <c r="R35" s="14"/>
    </row>
    <row r="36" spans="1:18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4"/>
      <c r="R36" s="14"/>
    </row>
    <row r="37" spans="1:18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4"/>
      <c r="R37" s="14"/>
    </row>
    <row r="38" spans="1:18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4"/>
      <c r="R38" s="14"/>
    </row>
    <row r="39" spans="1:18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14"/>
      <c r="R39" s="14"/>
    </row>
    <row r="40" spans="1:18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14"/>
    </row>
    <row r="41" spans="1:18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  <c r="Q41" s="14"/>
      <c r="R41" s="14"/>
    </row>
    <row r="42" spans="1:18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  <c r="Q42" s="14"/>
      <c r="R42" s="14"/>
    </row>
    <row r="43" spans="1:18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  <c r="Q43" s="14"/>
      <c r="R43" s="14"/>
    </row>
    <row r="44" spans="1:18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4"/>
      <c r="R44" s="14"/>
    </row>
    <row r="45" spans="1:1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4"/>
      <c r="R45" s="14"/>
    </row>
    <row r="46" spans="1:1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  <c r="Q46" s="14"/>
      <c r="R46" s="14"/>
    </row>
    <row r="47" spans="1:1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R47" s="14"/>
    </row>
    <row r="48" spans="1:1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R48" s="14"/>
    </row>
    <row r="49" spans="1:18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4"/>
      <c r="R49" s="14"/>
    </row>
    <row r="50" spans="1:18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14"/>
      <c r="R50" s="14"/>
    </row>
    <row r="51" spans="1:18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R51" s="14"/>
    </row>
    <row r="52" spans="1:1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R52" s="14"/>
    </row>
    <row r="53" spans="1:18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R53" s="14"/>
    </row>
  </sheetData>
  <sheetProtection sheet="1"/>
  <mergeCells count="7">
    <mergeCell ref="G20:J20"/>
    <mergeCell ref="Q23:R23"/>
    <mergeCell ref="D20:F20"/>
    <mergeCell ref="B1:I1"/>
    <mergeCell ref="D3:F3"/>
    <mergeCell ref="G3:J3"/>
    <mergeCell ref="Q6:R6"/>
  </mergeCells>
  <conditionalFormatting sqref="E6:E10 E23:E27">
    <cfRule type="cellIs" priority="1" dxfId="1" operator="lessThan" stopIfTrue="1">
      <formula>0</formula>
    </cfRule>
  </conditionalFormatting>
  <conditionalFormatting sqref="G7:G10 I7:J10 G24:G27 I24:J27">
    <cfRule type="cellIs" priority="2" dxfId="0" operator="equal" stopIfTrue="1">
      <formula>"Yes"</formula>
    </cfRule>
    <cfRule type="cellIs" priority="3" dxfId="1" operator="equal" stopIfTrue="1">
      <formula>"No"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fitToHeight="1" fitToWidth="1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 Diesslin</cp:lastModifiedBy>
  <cp:lastPrinted>2006-11-07T07:42:29Z</cp:lastPrinted>
  <dcterms:created xsi:type="dcterms:W3CDTF">2005-07-02T00:03:27Z</dcterms:created>
  <dcterms:modified xsi:type="dcterms:W3CDTF">2007-02-02T04:57:33Z</dcterms:modified>
  <cp:category/>
  <cp:version/>
  <cp:contentType/>
  <cp:contentStatus/>
</cp:coreProperties>
</file>